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7.xml" ContentType="application/vnd.openxmlformats-officedocument.spreadsheetml.table+xml"/>
  <Override PartName="/xl/tables/table8.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cfhsorg-my.sharepoint.com/personal/s_aalbogami_scfhs_org_sa/Documents/Desktop/Data Program/DQ Project- August 2024/"/>
    </mc:Choice>
  </mc:AlternateContent>
  <xr:revisionPtr revIDLastSave="2069" documentId="13_ncr:1_{A7A6C15B-D500-4A76-8B9B-6A7511770101}" xr6:coauthVersionLast="47" xr6:coauthVersionMax="47" xr10:uidLastSave="{82A1E101-D414-49C9-A96F-8B17E2EF8C3B}"/>
  <bookViews>
    <workbookView xWindow="-110" yWindow="-110" windowWidth="19420" windowHeight="10300" firstSheet="1" activeTab="1" xr2:uid="{EF405AD9-BD72-49DB-A00E-BEE17FCDB849}"/>
  </bookViews>
  <sheets>
    <sheet name="Intro" sheetId="6" state="hidden" r:id="rId1"/>
    <sheet name="Project Plan (1)" sheetId="3" r:id="rId2"/>
    <sheet name="Noura" sheetId="12" r:id="rId3"/>
    <sheet name="Muhanned" sheetId="13" r:id="rId4"/>
    <sheet name="M. Ahmed" sheetId="15" r:id="rId5"/>
    <sheet name="NDMO" sheetId="16" r:id="rId6"/>
    <sheet name="Project Plan (2)" sheetId="11" r:id="rId7"/>
    <sheet name="Task Description" sheetId="10" r:id="rId8"/>
    <sheet name="TRD Tables" sheetId="9" r:id="rId9"/>
    <sheet name="Profiling" sheetId="8" r:id="rId10"/>
    <sheet name="Sheet1" sheetId="14" r:id="rId11"/>
    <sheet name="License" sheetId="7" state="hidden" r:id="rId12"/>
  </sheets>
  <definedNames>
    <definedName name="rng_Completed" localSheetId="5">OFFSET(NDMO!rng_Tasks,0,7)</definedName>
    <definedName name="rng_Completed" localSheetId="6">OFFSET('Project Plan (2)'!rng_Tasks,0,7)</definedName>
    <definedName name="rng_Completed">OFFSET(rng_Tasks,0,7)</definedName>
    <definedName name="rng_Pending" localSheetId="5">OFFSET(NDMO!rng_Tasks,0,8)</definedName>
    <definedName name="rng_Pending" localSheetId="6">OFFSET('Project Plan (2)'!rng_Tasks,0,8)</definedName>
    <definedName name="rng_Pending">OFFSET(rng_Tasks,0,8)</definedName>
    <definedName name="rng_StartDate" localSheetId="5">OFFSET(NDMO!rng_Tasks,0,2)</definedName>
    <definedName name="rng_StartDate" localSheetId="6">OFFSET('Project Plan (2)'!rng_Tasks,0,2)</definedName>
    <definedName name="rng_StartDate">OFFSET(rng_Tasks,0,2)</definedName>
    <definedName name="rng_Tasks" localSheetId="5">OFFSET(Table14[[#Headers],[Tasks]],1,0,25,1)</definedName>
    <definedName name="rng_Tasks" localSheetId="6">OFFSET(Table143[[#Headers],[Tasks]],1,0,25,1)</definedName>
    <definedName name="rng_Tasks">OFFSET(Table14[[#Headers],[Tasks]],1,0,25,1)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1" l="1"/>
  <c r="H33" i="11"/>
  <c r="H32" i="11"/>
  <c r="H31" i="11"/>
  <c r="I31" i="11" s="1"/>
  <c r="J31" i="11" s="1"/>
  <c r="H30" i="11"/>
  <c r="I30" i="11" s="1"/>
  <c r="J30" i="11" s="1"/>
  <c r="H29" i="11"/>
  <c r="I29" i="11" s="1"/>
  <c r="H28" i="11"/>
  <c r="I28" i="11" s="1"/>
  <c r="J28" i="11" s="1"/>
  <c r="H27" i="11"/>
  <c r="H26" i="11"/>
  <c r="H25" i="11"/>
  <c r="I25" i="11" s="1"/>
  <c r="H24" i="11"/>
  <c r="H23" i="11"/>
  <c r="I23" i="11" s="1"/>
  <c r="J23" i="11" s="1"/>
  <c r="H22" i="11"/>
  <c r="H21" i="11"/>
  <c r="I21" i="11" s="1"/>
  <c r="H20" i="11"/>
  <c r="I20" i="11" s="1"/>
  <c r="J20" i="11" s="1"/>
  <c r="H19" i="11"/>
  <c r="H18" i="11"/>
  <c r="H17" i="11"/>
  <c r="H16" i="11"/>
  <c r="H15" i="11"/>
  <c r="I15" i="11" s="1"/>
  <c r="J15" i="11" s="1"/>
  <c r="H14" i="11"/>
  <c r="I14" i="11" s="1"/>
  <c r="H13" i="11"/>
  <c r="I13" i="11" s="1"/>
  <c r="H12" i="11"/>
  <c r="I12" i="11" s="1"/>
  <c r="J12" i="11" s="1"/>
  <c r="H11" i="11"/>
  <c r="H10" i="11"/>
  <c r="C6" i="11"/>
  <c r="H5" i="11"/>
  <c r="H7" i="11" s="1"/>
  <c r="F5" i="11"/>
  <c r="C5" i="11"/>
  <c r="F4" i="11"/>
  <c r="C4" i="11"/>
  <c r="C3" i="11"/>
  <c r="F3" i="11" l="1"/>
  <c r="I33" i="11"/>
  <c r="J33" i="11" s="1"/>
  <c r="J25" i="11"/>
  <c r="I22" i="11"/>
  <c r="J22" i="11" s="1"/>
  <c r="J14" i="11"/>
  <c r="I17" i="11"/>
  <c r="J17" i="11" s="1"/>
  <c r="I26" i="11"/>
  <c r="J26" i="11" s="1"/>
  <c r="J13" i="11"/>
  <c r="I16" i="11"/>
  <c r="J16" i="11" s="1"/>
  <c r="J21" i="11"/>
  <c r="I24" i="11"/>
  <c r="J24" i="11" s="1"/>
  <c r="J29" i="11"/>
  <c r="I32" i="11"/>
  <c r="J32" i="11" s="1"/>
  <c r="I11" i="11"/>
  <c r="J11" i="11" s="1"/>
  <c r="I19" i="11"/>
  <c r="J19" i="11" s="1"/>
  <c r="I27" i="11"/>
  <c r="J27" i="11" s="1"/>
  <c r="I18" i="11"/>
  <c r="J18" i="11" s="1"/>
  <c r="I10" i="11"/>
  <c r="J10" i="11" s="1"/>
  <c r="I34" i="11"/>
  <c r="J34" i="11" s="1"/>
  <c r="H11" i="3"/>
  <c r="I11" i="3" s="1"/>
  <c r="H12" i="3"/>
  <c r="I12" i="3" s="1"/>
  <c r="H13" i="3"/>
  <c r="I13" i="3" s="1"/>
  <c r="H14" i="3"/>
  <c r="I14" i="3" s="1"/>
  <c r="H15" i="3"/>
  <c r="I15" i="3" s="1"/>
  <c r="H16" i="3"/>
  <c r="I16" i="3" s="1"/>
  <c r="H17" i="3"/>
  <c r="I17" i="3" s="1"/>
  <c r="H18" i="3"/>
  <c r="I18" i="3" s="1"/>
  <c r="J18" i="3" s="1"/>
  <c r="H19" i="3"/>
  <c r="I19" i="3" s="1"/>
  <c r="J19" i="3" s="1"/>
  <c r="H20" i="3"/>
  <c r="I20" i="3" s="1"/>
  <c r="J20" i="3" s="1"/>
  <c r="H21" i="3"/>
  <c r="I21" i="3" s="1"/>
  <c r="J21" i="3" s="1"/>
  <c r="H22" i="3"/>
  <c r="H23" i="3"/>
  <c r="I23" i="3" s="1"/>
  <c r="H24" i="3"/>
  <c r="H25" i="3"/>
  <c r="I25" i="3" s="1"/>
  <c r="H26" i="3"/>
  <c r="I26" i="3" s="1"/>
  <c r="H27" i="3"/>
  <c r="H28" i="3"/>
  <c r="I28" i="3" s="1"/>
  <c r="H29" i="3"/>
  <c r="H30" i="3"/>
  <c r="H31" i="3"/>
  <c r="I31" i="3" s="1"/>
  <c r="J31" i="3" s="1"/>
  <c r="H32" i="3"/>
  <c r="I32" i="3" s="1"/>
  <c r="J32" i="3" s="1"/>
  <c r="H33" i="3"/>
  <c r="I33" i="3" s="1"/>
  <c r="J33" i="3" s="1"/>
  <c r="H34" i="3"/>
  <c r="H10" i="3"/>
  <c r="J11" i="3" l="1"/>
  <c r="I24" i="3"/>
  <c r="J24" i="3" s="1"/>
  <c r="J23" i="3"/>
  <c r="J12" i="3"/>
  <c r="I22" i="3"/>
  <c r="J22" i="3" s="1"/>
  <c r="I10" i="3"/>
  <c r="J10" i="3" s="1"/>
  <c r="J17" i="3"/>
  <c r="J28" i="3"/>
  <c r="J16" i="3"/>
  <c r="J15" i="3"/>
  <c r="J26" i="3"/>
  <c r="J14" i="3"/>
  <c r="J25" i="3"/>
  <c r="J13" i="3"/>
  <c r="I27" i="3"/>
  <c r="J27" i="3" s="1"/>
  <c r="I29" i="3"/>
  <c r="J29" i="3" s="1"/>
  <c r="I30" i="3"/>
  <c r="J30" i="3" s="1"/>
  <c r="I34" i="3"/>
  <c r="J34" i="3" s="1"/>
  <c r="C5" i="3" l="1"/>
  <c r="C6" i="3"/>
  <c r="C4" i="3"/>
  <c r="F5" i="3"/>
  <c r="F4" i="3"/>
  <c r="H5" i="3"/>
  <c r="H7" i="3" s="1"/>
  <c r="C3" i="3"/>
  <c r="F3" i="3" l="1"/>
</calcChain>
</file>

<file path=xl/sharedStrings.xml><?xml version="1.0" encoding="utf-8"?>
<sst xmlns="http://schemas.openxmlformats.org/spreadsheetml/2006/main" count="890" uniqueCount="379">
  <si>
    <t>Simple Project Plan Template Excel Free Download</t>
  </si>
  <si>
    <r>
      <rPr>
        <b/>
        <sz val="48"/>
        <color theme="1"/>
        <rFont val="Bahnschrift"/>
        <family val="2"/>
      </rPr>
      <t xml:space="preserve">Get our </t>
    </r>
    <r>
      <rPr>
        <b/>
        <sz val="48"/>
        <color theme="7"/>
        <rFont val="Bahnschrift"/>
        <family val="2"/>
      </rPr>
      <t>Premium</t>
    </r>
    <r>
      <rPr>
        <b/>
        <sz val="48"/>
        <color theme="1"/>
        <rFont val="Bahnschrift"/>
        <family val="2"/>
      </rPr>
      <t xml:space="preserve"> </t>
    </r>
    <r>
      <rPr>
        <b/>
        <sz val="28"/>
        <color theme="1"/>
        <rFont val="Bahnschrift"/>
        <family val="2"/>
      </rPr>
      <t xml:space="preserve">
Project Management Templates</t>
    </r>
  </si>
  <si>
    <t>Excel Template by analysistabs.com</t>
  </si>
  <si>
    <t>Info</t>
  </si>
  <si>
    <t>Excel Project Plan Template for Project Planning and Management</t>
  </si>
  <si>
    <t>Usage</t>
  </si>
  <si>
    <t xml:space="preserve">Enter the Project Details and the Project Timelines in the Required Columns of the Data Table. And the Gantt chart is created automatically based on your data. </t>
  </si>
  <si>
    <t>About</t>
  </si>
  <si>
    <t>ProjectPlanTemplate.Net is powered by analysistabs.com (Niruka Tecnologies LLP), provides useful templates for Project Management and Planning. 
Analysistabs ™ is developing Free and Premium l Project Management Templates.
Please do not share this downloaded file. Instead, you can share our free template page link with your colleagues and friends, it helps us to create better tools and more templates.</t>
  </si>
  <si>
    <t>Visit us</t>
  </si>
  <si>
    <t>Project Name</t>
  </si>
  <si>
    <t>Data Quality</t>
  </si>
  <si>
    <t>Gantt Chart</t>
  </si>
  <si>
    <t>TOTAL TASKS</t>
  </si>
  <si>
    <t>Duration</t>
  </si>
  <si>
    <t>Overall
Progress</t>
  </si>
  <si>
    <t>Completed</t>
  </si>
  <si>
    <t>Project Start</t>
  </si>
  <si>
    <t>In progress</t>
  </si>
  <si>
    <t>Project End</t>
  </si>
  <si>
    <t>Not Started</t>
  </si>
  <si>
    <t>Tasks</t>
  </si>
  <si>
    <t>Responsible</t>
  </si>
  <si>
    <t>Start Date</t>
  </si>
  <si>
    <t>End Date</t>
  </si>
  <si>
    <t>Progress</t>
  </si>
  <si>
    <t>Status</t>
  </si>
  <si>
    <t>Pending</t>
  </si>
  <si>
    <t>Personal Information assessment - Mumaris+</t>
  </si>
  <si>
    <t>Muhanned</t>
  </si>
  <si>
    <t>Communication Information Assessment - Mumaris +</t>
  </si>
  <si>
    <t>Profile Information Assessment - Mumaris +</t>
  </si>
  <si>
    <t>Personal Information designing DQ Rules in EDW - Mumaris+</t>
  </si>
  <si>
    <t>Communication Information designing DQ Rules in EDW - Mumaris +</t>
  </si>
  <si>
    <t>Profile Information designing DQ Rules in EDW - Mumaris +</t>
  </si>
  <si>
    <t>Personal Information assessment - Training</t>
  </si>
  <si>
    <t>Noura</t>
  </si>
  <si>
    <t>Communication Information Assessment - Training</t>
  </si>
  <si>
    <t>Personal Information designing DQ Rules in EDW - Training</t>
  </si>
  <si>
    <t>Communication Information designing DQ Rules in EDW - Training</t>
  </si>
  <si>
    <t>All Lookup tables (Listing, Assessment, Development) - Mumaris+</t>
  </si>
  <si>
    <t>All Lookup tables (Listing, Assessment, Development) - Training System</t>
  </si>
  <si>
    <t>Matching System Assessment</t>
  </si>
  <si>
    <t>Matching System designing DQ Rules in EDW</t>
  </si>
  <si>
    <t>Master Data Table 1 (City) - Mumaris+</t>
  </si>
  <si>
    <t>Master Data Table 2 (Medical Field Mapping) - Mumaris+</t>
  </si>
  <si>
    <t>Master Data Table 3 (Specialities) - Mumaris+</t>
  </si>
  <si>
    <t>Master Data Table 4 - Mumaris+</t>
  </si>
  <si>
    <t>Master Data Table 5 - Mumaris+</t>
  </si>
  <si>
    <t>Master Data Table 1 Specialities  - Training System</t>
  </si>
  <si>
    <t>Master Data Table 2 - Training System</t>
  </si>
  <si>
    <t>Master Data Table 3 - Training System</t>
  </si>
  <si>
    <t>Master Data Table 4 - Training System</t>
  </si>
  <si>
    <t>Master Data Table 5 - Training System</t>
  </si>
  <si>
    <t>Matching Lookups + Master Data</t>
  </si>
  <si>
    <t>i</t>
  </si>
  <si>
    <t>This is a free template, you can use this template to plan a small project with 25 tasks. 
Check our premium templates for multiple projects and more features.
Get the unlocked/unprotect version of the templates.</t>
  </si>
  <si>
    <t>Column1</t>
  </si>
  <si>
    <t>Start</t>
  </si>
  <si>
    <t>End</t>
  </si>
  <si>
    <t>Comments</t>
  </si>
  <si>
    <t>Done (profiling Sheet, shared report  of different names with same ID)</t>
  </si>
  <si>
    <t>6-Report to training department</t>
  </si>
  <si>
    <t>Done (Email Sent By Sarah)</t>
  </si>
  <si>
    <t>Done (Rules Applied in EDW)</t>
  </si>
  <si>
    <t>Master Data Table 1 - Training System</t>
  </si>
  <si>
    <t>Done: training Specialities mapping to Mumaris's (200+ Records)</t>
  </si>
  <si>
    <t>Waiting For Abo Omar's List</t>
  </si>
  <si>
    <t>Done (profiling Sheet)</t>
  </si>
  <si>
    <t>Reported To Abo Khalid, and he is working on it (Considered done)</t>
  </si>
  <si>
    <t>Listed, and waiting for Abo Omar's List to assesst and develop</t>
  </si>
  <si>
    <t>Matching Lokups + Master Data</t>
  </si>
  <si>
    <t>Mapped Matching specialities with Mumaris+, still waiting for abo Omars list to proceed.</t>
  </si>
  <si>
    <t>Data Quality Rules Development - Mumaris+ (phase 1)</t>
  </si>
  <si>
    <t>Done</t>
  </si>
  <si>
    <t>Data Quality Monitoring - Mumaris+ (phase 1)</t>
  </si>
  <si>
    <t>we have a dashboard that reflect the update to monitoring the issues correction</t>
  </si>
  <si>
    <t>Data Quality Issues Resolution - Mumaris+ (phase 1)</t>
  </si>
  <si>
    <t>Data Profiling ()</t>
  </si>
  <si>
    <t>Data Quality Service Level Agreements  - Mumaris+ (phase 1)</t>
  </si>
  <si>
    <t>Waiting from hanin</t>
  </si>
  <si>
    <t>Data Quality Tools  - Mumaris+ (phase 1)</t>
  </si>
  <si>
    <t>We are automate the profiling
and we can add the role to automate the role test
-</t>
  </si>
  <si>
    <t>Data Quality Trends - Mumaris+ (phase 1)</t>
  </si>
  <si>
    <t>Done
Need more awareness
Done</t>
  </si>
  <si>
    <t>Data Quality Checkpoints - Mumaris+ (phase 1)</t>
  </si>
  <si>
    <t>Done(Specialty)</t>
  </si>
  <si>
    <t>Data Quality Support (Process+Tool) - Mumaris+ (phase 1)</t>
  </si>
  <si>
    <t>Working to create a clear workflow based on the department and still don't have tools for that</t>
  </si>
  <si>
    <t>Data Quality Metadata - Mumaris+ (phase 1)</t>
  </si>
  <si>
    <t>Master Data Table 1 - Mumaris+</t>
  </si>
  <si>
    <t>Done(City)</t>
  </si>
  <si>
    <t>Master Data Table 2 - Mumaris+</t>
  </si>
  <si>
    <t>Done(Medical_Field)</t>
  </si>
  <si>
    <t>Master Data Table 3 - Mumaris+</t>
  </si>
  <si>
    <t>Waiting (From Mohammed Ahmed )</t>
  </si>
  <si>
    <t>Listing Done, waiting from Mohammed Ahmed</t>
  </si>
  <si>
    <t>Column2</t>
  </si>
  <si>
    <t>Project</t>
  </si>
  <si>
    <t>Project Plan Sheet</t>
  </si>
  <si>
    <t>Task</t>
  </si>
  <si>
    <t>Description</t>
  </si>
  <si>
    <t>DQ NDMO Compliance</t>
  </si>
  <si>
    <t>Data Quality Rules Development</t>
  </si>
  <si>
    <t>Read Control specification P. 46</t>
  </si>
  <si>
    <t>Data Quality Monitoring</t>
  </si>
  <si>
    <t>Read Control specification P. 47</t>
  </si>
  <si>
    <t>Data Quality Issues Resolution</t>
  </si>
  <si>
    <t>Data Quality Service Level Agreements</t>
  </si>
  <si>
    <t>Read Control specification P. 48</t>
  </si>
  <si>
    <t>Data Quality Tools</t>
  </si>
  <si>
    <t>Data Quality Trends</t>
  </si>
  <si>
    <t>Read Control specification P. 49</t>
  </si>
  <si>
    <t>Data Quality Checkpoints</t>
  </si>
  <si>
    <t>Read Control specification P. 51</t>
  </si>
  <si>
    <t>Data Quality Support (Process+Tool)</t>
  </si>
  <si>
    <t>Data Quality Metadata</t>
  </si>
  <si>
    <t>Exploring Issuses + Profiling it</t>
  </si>
  <si>
    <t>Creating DQ rules for found issues + adding it to DQ rules in EDW</t>
  </si>
  <si>
    <t>Review, assess, develop (if needed), and report All lookups</t>
  </si>
  <si>
    <t>Discuss it with Mohammed Ahmed to choose 1 Master data table, name it, then develop it</t>
  </si>
  <si>
    <t>Find all Master data and lookups tables, assess and then develop it if needed</t>
  </si>
  <si>
    <t>NDMO - Data Quality Compliance</t>
  </si>
  <si>
    <t>Data Quality Framework</t>
  </si>
  <si>
    <t>Mohammed Alqahtani</t>
  </si>
  <si>
    <t>Data Quality Rules Development - Training System (phase 1)</t>
  </si>
  <si>
    <t>Nourah</t>
  </si>
  <si>
    <t>Data Quality Monitoring - Training System (phase 1)</t>
  </si>
  <si>
    <t>Data Quality Issues Resolution -Training System (phase 1)</t>
  </si>
  <si>
    <t>Data Quality Service Level Agreements  - Training System (phase 1)</t>
  </si>
  <si>
    <t>Data Quality Tools  - Training System (phase 1)</t>
  </si>
  <si>
    <t>Data Quality Trends - Training System (phase 1)</t>
  </si>
  <si>
    <t>Data Quality Issues Resolution - Training System (phase 1)</t>
  </si>
  <si>
    <t>Data Quality Checkpoints - Training System (phase 1)</t>
  </si>
  <si>
    <t>Data Quality Support (Process+Tool) - Training System (phase 1)</t>
  </si>
  <si>
    <t>Data Quality Metadata - Training System (phase 1)</t>
  </si>
  <si>
    <t>#</t>
  </si>
  <si>
    <t>Table Name</t>
  </si>
  <si>
    <t>LU/MD/Data</t>
  </si>
  <si>
    <t>System</t>
  </si>
  <si>
    <t>Communication/Personal/Both</t>
  </si>
  <si>
    <t>trd_tbl_AccountTypes</t>
  </si>
  <si>
    <t xml:space="preserve">LU </t>
  </si>
  <si>
    <t>TR</t>
  </si>
  <si>
    <t>trd_tbl_All_Exams</t>
  </si>
  <si>
    <t>Data</t>
  </si>
  <si>
    <t>Personal</t>
  </si>
  <si>
    <t>trd_tbl_All_Exams_Log</t>
  </si>
  <si>
    <t>trd_tbl_BoardType</t>
  </si>
  <si>
    <t>trd_tbl_CenterType</t>
  </si>
  <si>
    <t>trd_tbl_ChangesTypes</t>
  </si>
  <si>
    <t>trd_tbl_CityName</t>
  </si>
  <si>
    <t>MD</t>
  </si>
  <si>
    <t>trd_tbl_CitySector</t>
  </si>
  <si>
    <t>trd_tbl_Duration</t>
  </si>
  <si>
    <t>trd_tbl_eL_Invoices</t>
  </si>
  <si>
    <t>trd_tbl_eL_Invoices_Log</t>
  </si>
  <si>
    <t>trd_tbl_eL_Payment_Mls_Invoices_logs</t>
  </si>
  <si>
    <t>trd_tbl_eL_RequestStatuses</t>
  </si>
  <si>
    <t>trd_tbl_el_traineesInfo</t>
  </si>
  <si>
    <t>trd_tbl_ExamType</t>
  </si>
  <si>
    <t>trd_tbl_FinancialRequests</t>
  </si>
  <si>
    <t>trd_tbl_FinancialRequestsTypes</t>
  </si>
  <si>
    <t>trd_tbl_GenderName</t>
  </si>
  <si>
    <t>trd_tbl_Invoices</t>
  </si>
  <si>
    <t>trd_tbl_Invoices_Log</t>
  </si>
  <si>
    <t>trd_tbl_InvoiceStatus</t>
  </si>
  <si>
    <t>trd_tbl_InvoiceType</t>
  </si>
  <si>
    <t>trd_tbl_LevelName</t>
  </si>
  <si>
    <t>trd_tbl_LevelSatus</t>
  </si>
  <si>
    <t>trd_tbl_MasterTrainingCenters</t>
  </si>
  <si>
    <t>trd_tbl_NationalityName</t>
  </si>
  <si>
    <t>trd_tbl_PaymentMethods</t>
  </si>
  <si>
    <t>trd_tbl_ProgramLevelStatus</t>
  </si>
  <si>
    <t>trd_tbl_PromotionCriteriaCategories</t>
  </si>
  <si>
    <t>trd_tbl_Promotions</t>
  </si>
  <si>
    <t>trd_tbl_PromotionStatus</t>
  </si>
  <si>
    <t>trd_tbl_PromotionTypes</t>
  </si>
  <si>
    <t>trd_tbl_RefundType</t>
  </si>
  <si>
    <t>trd_tbl_Region</t>
  </si>
  <si>
    <t>trd_tbl_ResultTypes</t>
  </si>
  <si>
    <t>trd_tbl_SCFHS_Departments</t>
  </si>
  <si>
    <t>trd_tbl_Speciality</t>
  </si>
  <si>
    <t>trd_tbl_SpecialityCategory</t>
  </si>
  <si>
    <t>trd_tbl_SpecialityType</t>
  </si>
  <si>
    <t>trd_tbl_TraineesLevel</t>
  </si>
  <si>
    <t>trd_tbl_TraineesProgram</t>
  </si>
  <si>
    <t>trd_tbl_TraineesProgramLogs</t>
  </si>
  <si>
    <t>trd_tbl_TraineesRecords</t>
  </si>
  <si>
    <t>Both</t>
  </si>
  <si>
    <t>trd_tbl_TrainingBoxes</t>
  </si>
  <si>
    <t>trd_tbl_TrainingCenter</t>
  </si>
  <si>
    <t>trd_tbl_TrainingCompletion</t>
  </si>
  <si>
    <t>trd_tbl_University_code</t>
  </si>
  <si>
    <t>trd_tbl_WorksName</t>
  </si>
  <si>
    <t>citybase</t>
  </si>
  <si>
    <t>M+</t>
  </si>
  <si>
    <t>scfhs_classificationBase</t>
  </si>
  <si>
    <t>scfhs_countryBase</t>
  </si>
  <si>
    <t>Exams</t>
  </si>
  <si>
    <t>Medical_Field</t>
  </si>
  <si>
    <t>Specialities</t>
  </si>
  <si>
    <t>University</t>
  </si>
  <si>
    <t>University_Branch</t>
  </si>
  <si>
    <t>Work_Place</t>
  </si>
  <si>
    <t>Mustamir</t>
  </si>
  <si>
    <t>Classification Rank</t>
  </si>
  <si>
    <t>Countries</t>
  </si>
  <si>
    <t>Muetamed</t>
  </si>
  <si>
    <t>Training Center</t>
  </si>
  <si>
    <t>Training Sector</t>
  </si>
  <si>
    <t>ID</t>
  </si>
  <si>
    <t>Table</t>
  </si>
  <si>
    <t>Column</t>
  </si>
  <si>
    <t>Problem</t>
  </si>
  <si>
    <t>Possible Cause</t>
  </si>
  <si>
    <t>Descr</t>
  </si>
  <si>
    <t>Query</t>
  </si>
  <si>
    <t>Class</t>
  </si>
  <si>
    <t>Example</t>
  </si>
  <si>
    <t>Mumaris+</t>
  </si>
  <si>
    <t>ContactBase</t>
  </si>
  <si>
    <t>FirstName</t>
  </si>
  <si>
    <t>Incorrect First name</t>
  </si>
  <si>
    <t>The first name have only 2 digits or less</t>
  </si>
  <si>
    <t>select FirstName,scfhs_ApplicantId from ContactBase a where len(a.FirstName) &lt;3
and scfhs_RegistrationExpirydate &gt; getdate()</t>
  </si>
  <si>
    <t>Personal Information</t>
  </si>
  <si>
    <t>LastName</t>
  </si>
  <si>
    <t>Incorrect Lastname</t>
  </si>
  <si>
    <t>The Last name have only 2 digits or less</t>
  </si>
  <si>
    <t>select LastName,scfhs_ApplicantId from ContactBase a where len(a.LastName) &lt;3
and scfhs_RegistrationExpirydate &gt; getdate()</t>
  </si>
  <si>
    <t>BirthDate</t>
  </si>
  <si>
    <t>Birthdate less than 18</t>
  </si>
  <si>
    <t>The birthdate is less than 18 Years</t>
  </si>
  <si>
    <t>select BirthDate,datediff(Year,BirthDate,getdate()) from ContactBase a where datediff(Year,BirthDate,getdate()) &lt; 18
and scfhs_RegistrationExpirydate &gt; getdate()</t>
  </si>
  <si>
    <t>The last name have  20 digits or less</t>
  </si>
  <si>
    <t>select LastName,scfhs_ApplicantId from ContactBase a where len(a.LastName) &gt;20
and scfhs_RegistrationExpirydate &gt; getdate()</t>
  </si>
  <si>
    <t>The First name have  20 digits or less</t>
  </si>
  <si>
    <t>select FirstName,scfhs_ApplicantId from ContactBase a where len(a.FirstName) &gt;20
and scfhs_RegistrationExpirydate &gt; getdate()</t>
  </si>
  <si>
    <t>scfhs_birthcountries</t>
  </si>
  <si>
    <t>The birth country is null</t>
  </si>
  <si>
    <t>We have a list of valid Practitioners don't have birth country</t>
  </si>
  <si>
    <t>select * from ContactBase a
left join scfhs_country b
on a.scfhs_birthcountries = b.scfhs_countryId
where scfhs_RegistrationExpirydate &gt; getdate()
and b.scfhs_CountryNameInArabic is null</t>
  </si>
  <si>
    <t>scfhs_countryofstudy</t>
  </si>
  <si>
    <t>The study country is null</t>
  </si>
  <si>
    <t>We have a list of valid Practitioners don't have study country</t>
  </si>
  <si>
    <t>select * from ContactBase a
left join scfhs_countryBase b
on a.scfhs_countryofstudy = b.scfhs_countryId
where scfhs_RegistrationExpirydate &gt; getdate()
and b.scfhs_CountryNameInArabic is null</t>
  </si>
  <si>
    <t>scfhs_PassportNumber</t>
  </si>
  <si>
    <t>Incorrect passport id</t>
  </si>
  <si>
    <t>We have a list of valid Practitioners have incorrect passport number</t>
  </si>
  <si>
    <t>select * from ContactBase with(nolock)
where scfhs_RegistrationExpirydate &gt; getdate() 
and scfhs_ispassport = 1
and( len(scfhs_PassportNumber) &lt;7 or len(scfhs_PassportNumber) &gt;11 )</t>
  </si>
  <si>
    <t>Training</t>
  </si>
  <si>
    <t>dtDateBirthGer</t>
  </si>
  <si>
    <t>birthdate is null</t>
  </si>
  <si>
    <t>records with null gergorian date of birth</t>
  </si>
  <si>
    <t>SELECT *
FROM trd_tbl_TraineesRecords
WHERE dtDateBirthGer IS NULL;</t>
  </si>
  <si>
    <t>Ispassport</t>
  </si>
  <si>
    <t xml:space="preserve">Registeration trough passport and saudi </t>
  </si>
  <si>
    <t>we have a list of valid Practitioners are registered through passport with saudi nationality</t>
  </si>
  <si>
    <t xml:space="preserve">select scfhs_nationalities from ContactBase a
where   scfhs_RegistrationExpirydate &gt; getdate() and scfhs_nationalities = 'BD02F5A9-5EF9-E811-B80F-005056AD2FD8'
and scfhs_ispassport = 1
</t>
  </si>
  <si>
    <t>gergorian date before 1930</t>
  </si>
  <si>
    <t xml:space="preserve">select * from trd_tbl_TraineesRecords where  dtDateBirthGer &lt; '1930-01-01' </t>
  </si>
  <si>
    <t>dtDateBirthHijri</t>
  </si>
  <si>
    <t>saudis with null hijri birthdate</t>
  </si>
  <si>
    <t xml:space="preserve">
SELECT *
FROM trd_tbl_TraineesRecords
WHERE dtDateBirthHijri IS NULL and intNationality=1;
</t>
  </si>
  <si>
    <t>intGender</t>
  </si>
  <si>
    <t>gender is 3</t>
  </si>
  <si>
    <t>SELECT x.* FROM [DDO-SCFHS-ODS].dbo.trd_tbl_TraineesRecords x
WHERE intGender IN (3)</t>
  </si>
  <si>
    <t>ClassificationNumber</t>
  </si>
  <si>
    <t>classification number is null</t>
  </si>
  <si>
    <t>select * from trd_tbl_TraineesRecords where ClassificationNumber is null</t>
  </si>
  <si>
    <t>Business Information</t>
  </si>
  <si>
    <t>Registration_issued_Date,Registration_Expiry_Date</t>
  </si>
  <si>
    <t>The registration expiry Date is Greater Than Issued Date</t>
  </si>
  <si>
    <t>We have 207 Practitioners that is the Expiry date greater than issued date</t>
  </si>
  <si>
    <t>select scfhs_ApplicantId,FirstName from ContactBase a
left join scfhs_countryBase b
on a.scfhs_countryofresidence = b.scfhs_countryId
where --scfhs_RegistrationExpirydate &gt; getdate() and
scfhs_RegistrationExpirydate &lt; scfhs_registrationissuedate</t>
  </si>
  <si>
    <t>Profile Information</t>
  </si>
  <si>
    <t>the Duration for the registration is incorrect</t>
  </si>
  <si>
    <t>we have a list of Valid practitioners that have more than 2 Years as a duration for registration</t>
  </si>
  <si>
    <t>select scfhs_ApplicantId from ContactBase a
where scfhs_RegistrationExpirydate &gt; getdate() and
datediff(year,scfhs_registrationissuedate,scfhs_RegistrationExpirydate) &gt; 2</t>
  </si>
  <si>
    <t>IncidentBase</t>
  </si>
  <si>
    <t>Medical field and speciality</t>
  </si>
  <si>
    <t>Incorrect medical field</t>
  </si>
  <si>
    <t>We have a list fo practitioners don't have a correct medical field</t>
  </si>
  <si>
    <t>select a.scfhs_MedicalProfessionalField,b.GroupNameAR,scfhs_Speciality,c.scfhs_SpecialtyNameInArabic,count(*) 
from [dbo].[IncidentBase] a with (Nolock)
left join   medicalprofessionalfield b  with (Nolock) on a.scfhs_MedicalProfessionalField=b.GroupId
left join scfhs_specialtyBase c  with (Nolock) on a.scfhs_Speciality=c.scfhs_specialtyId
where scfhs_RegistrationExpirydate &gt; getdate() 
group by a.scfhs_MedicalProfessionalField,scfhs_Speciality,b.GroupNameAR,c.scfhs_SpecialtyNameInArabic
order by scfhs_SpecialtyNameInArabic</t>
  </si>
  <si>
    <t>23597985
23597985
24656112
24656112
07AN0017237
06JN27479
12RN0049013
12RN0005294
04KN1072
07KN9723
05RN4892
20233536</t>
  </si>
  <si>
    <t>birthdate less than 18</t>
  </si>
  <si>
    <t xml:space="preserve">select * from trd_tbl_TraineesRecords where  dtDateBirthGer &gt; '2006-01-01'  </t>
  </si>
  <si>
    <t>hijri birthdate after 1428H</t>
  </si>
  <si>
    <t>mostrly format issue</t>
  </si>
  <si>
    <t>select * from trd_tbl_TraineesRecords where  dtDateBirthHijri &gt; '1428-01-01'</t>
  </si>
  <si>
    <t>format issue: 2008075514331
Accuracy issue: 2008050314573</t>
  </si>
  <si>
    <t>hijri birthdate before 1350H</t>
  </si>
  <si>
    <t xml:space="preserve">select * from trd_tbl_TraineesRecords where  dtDateBirthHijri &lt; '1350-01-01'  </t>
  </si>
  <si>
    <t>format issue: 2011070219944
Accuracy issue: 2012020222833</t>
  </si>
  <si>
    <t>strNationalIqamID</t>
  </si>
  <si>
    <t>Null IDs</t>
  </si>
  <si>
    <t xml:space="preserve">
select * from trd_tbl_TraineesRecords where  strNationalIqamID is null
</t>
  </si>
  <si>
    <t xml:space="preserve">strMobileNumber </t>
  </si>
  <si>
    <t>Null Mobile Numbers</t>
  </si>
  <si>
    <t xml:space="preserve">
select * from trd_tbl_TraineesRecords where  strMobileNumber is null
</t>
  </si>
  <si>
    <t>Communication Number</t>
  </si>
  <si>
    <t>strEmail</t>
  </si>
  <si>
    <t>Nul Emails</t>
  </si>
  <si>
    <t xml:space="preserve">select * from trd_tbl_TraineesRecords where  strEmail is null
</t>
  </si>
  <si>
    <t>strMobileNumber</t>
  </si>
  <si>
    <t>digit count</t>
  </si>
  <si>
    <t>digitd count doesnt suffice saudi phone number</t>
  </si>
  <si>
    <t xml:space="preserve">
select * from trd_tbl_TraineesRecords where  LEN(strMobileNumber) not IN (12, 10, 9)</t>
  </si>
  <si>
    <t>wrong format</t>
  </si>
  <si>
    <t>wrong format within suffice saudi number digit count</t>
  </si>
  <si>
    <t xml:space="preserve">
select * from trd_tbl_TraineesRecords where   LEN(strMobileNumber) not IN (12, 10, 9) or(LEN(strMobileNumber)  IN (10) and strMobileNumber not like '05%' ) or(LEN(strMobileNumber)  IN (12) and strMobileNumber not like '9665%' ) or (LEN(strMobileNumber)  IN (9) and strMobileNumber not like '5%' )
</t>
  </si>
  <si>
    <t>training</t>
  </si>
  <si>
    <t>wrong email</t>
  </si>
  <si>
    <t>no '@' symbol</t>
  </si>
  <si>
    <t>select * from trd_tbl_TraineesRecords where strEmail not like '%@%'</t>
  </si>
  <si>
    <t>not having at least two letters after .</t>
  </si>
  <si>
    <t>select * from trd_tbl_TraineesRecords where strEmail not like ('%@%.__%')</t>
  </si>
  <si>
    <t>empty string</t>
  </si>
  <si>
    <t xml:space="preserve">
select * from trd_tbl_TraineesRecords where strEmail like ''
</t>
  </si>
  <si>
    <t>communication Number</t>
  </si>
  <si>
    <t>incorrect saudi id</t>
  </si>
  <si>
    <t>wrong length and wrong format</t>
  </si>
  <si>
    <t xml:space="preserve">
select * from trd_tbl_TraineesRecords where 
len(strNationalIqamID) not in (10)
and
strNationalIqamID not like '1%'
and intNationality=1
</t>
  </si>
  <si>
    <t>incorrect iqama number</t>
  </si>
  <si>
    <t xml:space="preserve">
select * from trd_tbl_TraineesRecords where 
len(strNationalIqamID) not in (10)
and
strNationalIqamID  like '2%'
and intNationality=1
</t>
  </si>
  <si>
    <t>incorrect  saudi id</t>
  </si>
  <si>
    <t>correct length with wromg format</t>
  </si>
  <si>
    <t xml:space="preserve">
select * from trd_tbl_TraineesRecords where 
len(strNationalIqamID)  in (10)
and
strNationalIqamID not like '1%'
and intNationality =1
</t>
  </si>
  <si>
    <t>incorrect</t>
  </si>
  <si>
    <t>wrong iqama format</t>
  </si>
  <si>
    <t xml:space="preserve">
select * from trd_tbl_TraineesRecords where 
len(strNationalIqamID)  in (10)
and
strNationalIqamID  like '1%'
and intNationality !=1
</t>
  </si>
  <si>
    <t>incorrect number of digits</t>
  </si>
  <si>
    <t xml:space="preserve">
select * from trd_tbl_TraineesRecords where 
len(strNationalIqamID) not in (10)</t>
  </si>
  <si>
    <t>strSecondArabicName</t>
  </si>
  <si>
    <t>short second name</t>
  </si>
  <si>
    <t>secrond name for saudi trainees less than 2 digits</t>
  </si>
  <si>
    <t xml:space="preserve">
select * from trd_tbl_TraineesRecords where 
intNationality=1 and len(strSecondArabicName)&lt;2
</t>
  </si>
  <si>
    <t>scfhs_MedicalProfessionalField, scfhs_Speciality</t>
  </si>
  <si>
    <t>same Speciality with different Medical Field</t>
  </si>
  <si>
    <t>we have a list of practitioners that have a same speciaity with different medical field</t>
  </si>
  <si>
    <t>select a.scfhs_MedicalProfessionalField,l.AttributeName,scfhs_Speciality,c.scfhs_SpecialtyNameInArabic,count(*),l.Value
from [dbo].[IncidentBase] a with (Nolock)
--left join   medicalprofessionalfield b  with (Nolock) on a.scfhs_MedicalProfessionalField=b.GroupId
left join scfhs_specialtyBase c  with (Nolock) on a.scfhs_Speciality=c.scfhs_specialtyId
left join StringMapBase L on a.scfhs_MedicalProfessionalField=l.AttributeValue and l.AttributeName='scfhs_professionalmedicalfield' and LangId=1025
where scfhs_RegistrationExpirydate &gt; getdate() 
group by a.scfhs_MedicalProfessionalField,scfhs_Speciality,l.AttributeName,c.scfhs_SpecialtyNameInArabic,l.Value
order by scfhs_SpecialtyNameInArabic</t>
  </si>
  <si>
    <t>Training and Mumaris</t>
  </si>
  <si>
    <t>trd_tbl_TraineesRecords / ContactBase</t>
  </si>
  <si>
    <t>intRegistrationNumber /   scfhs_trainingregid</t>
  </si>
  <si>
    <t>Map Trainees intRegistrationNumber correctly with  scfhs_trainingregid cuz the later is unreliable</t>
  </si>
  <si>
    <t>intSpecialityType / strSpecialityType</t>
  </si>
  <si>
    <t>the columns arent mapped correctly</t>
  </si>
  <si>
    <t>Contact_base</t>
  </si>
  <si>
    <t>MobilePhone</t>
  </si>
  <si>
    <t>The same mobile number has more than 1 active account</t>
  </si>
  <si>
    <t>select  a.scfhs_ApplicantId,a.MobilePhone  from (
select ROW_NUMBER() over (partition by MobilePhone order by createdon ) rn,* from ContactBase with (Nolock) )a  
where rn&gt;1 
and MobilePhone is not null
and a.scfhs_profilestatus in (776070000)
and scfhs_RegistrationExpirydate &gt; getdate()
order by a.MobilePhone</t>
  </si>
  <si>
    <t>Communication Information</t>
  </si>
  <si>
    <t>-</t>
  </si>
  <si>
    <t xml:space="preserve">Document type is not defined </t>
  </si>
  <si>
    <t>The document selection is not mandetory</t>
  </si>
  <si>
    <t>select scfhs_ApplicantId from ContactBase with(nolock)
where scfhs_RegistrationExpirydate &gt; getdate()
and scfhs_isnic &lt;&gt; 1 and scfhs_ispassport &lt;&gt; 1 
and scfhs_isgcc &lt;&gt; 1 and scfhs_IsAjeer &lt;&gt; 1</t>
  </si>
  <si>
    <t>Allow null and no restriction</t>
  </si>
  <si>
    <t>select scfhs_PassportID,scfhs_PassportNumber from ContactBase a
where   scfhs_RegistrationExpirydate &gt; getdate()
and scfhs_PassportNumber not like N'%[0-9]%'
and scfhs_ispassport = 1</t>
  </si>
  <si>
    <t>scfhs_nationalities</t>
  </si>
  <si>
    <t xml:space="preserve">Allow All nationality selection in GCC Choise </t>
  </si>
  <si>
    <t>select scfhs_ApplicantId,* from ContactBase a
where   scfhs_RegistrationExpirydate &gt; getdate() and scfhs_nationalities &lt;&gt; '6D03F5A9-5EF9-E811-B80F-005056AD2FD8'
and scfhs_nationalities &lt;&gt;'5603F5A9-5EF9-E811-B80F-005056AD2FD8' and scfhs_nationalities &lt;&gt; 'EC02F5A9-5EF9-E811-B80F-005056AD2FD8'and scfhs_nationalities &lt;&gt;'0703F5A9-5EF9-E811-B80F-005056AD2FD8'
and scfhs_nationalities &lt;&gt; '0003F5A9-5EF9-E811-B80F-005056AD2FD8'
and scfhs_isgcc = 1</t>
  </si>
  <si>
    <t>License Terms</t>
  </si>
  <si>
    <t xml:space="preserve">Analysistabs™ License Agreement </t>
  </si>
  <si>
    <r>
      <t>This Template/Excel File and sample data is created by Analysistabs</t>
    </r>
    <r>
      <rPr>
        <sz val="12"/>
        <color theme="1"/>
        <rFont val="Calibri"/>
        <family val="2"/>
      </rPr>
      <t>™</t>
    </r>
    <r>
      <rPr>
        <sz val="12"/>
        <color theme="1"/>
        <rFont val="Calibri"/>
        <family val="2"/>
        <scheme val="minor"/>
      </rPr>
      <t xml:space="preserve"> (Niruka Technologies LLP)</t>
    </r>
  </si>
  <si>
    <r>
      <rPr>
        <b/>
        <sz val="12"/>
        <color theme="1"/>
        <rFont val="Calibri"/>
        <family val="2"/>
        <scheme val="minor"/>
      </rPr>
      <t>Licensed Product</t>
    </r>
    <r>
      <rPr>
        <sz val="12"/>
        <color theme="1"/>
        <rFont val="Calibri"/>
        <family val="2"/>
        <scheme val="minor"/>
      </rPr>
      <t xml:space="preserve">: Single User License to Analysistabs™ Project Plan Template </t>
    </r>
  </si>
  <si>
    <r>
      <rPr>
        <b/>
        <sz val="11"/>
        <color theme="1"/>
        <rFont val="Calibri"/>
        <family val="2"/>
        <scheme val="minor"/>
      </rPr>
      <t>Single User License</t>
    </r>
    <r>
      <rPr>
        <sz val="11"/>
        <color theme="1"/>
        <rFont val="Calibri"/>
        <family val="2"/>
        <scheme val="minor"/>
      </rPr>
      <t xml:space="preserve">: Allows 1 (Personal Use Only). </t>
    </r>
  </si>
  <si>
    <t>You are Allowed</t>
  </si>
  <si>
    <t>Individual users are permitted to use this template for their personal use only</t>
  </si>
  <si>
    <t>You can share the template page link:(https://analysistabs.com/project/management/)</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</si>
  <si>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</si>
  <si>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</si>
  <si>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</si>
  <si>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</si>
  <si>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</si>
  <si>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</si>
  <si>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The templates (.xlsx,.xlsm, .docx, .pptx) files should not be shared with others. Instead, you can share following web page link of this template.</t>
  </si>
  <si>
    <t>Link:</t>
  </si>
  <si>
    <t>https://analysistabs.com/project/management/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</si>
</sst>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sz val="11"/>
      <color theme="1"/>
      <name val="Calibri"/>
      <family val="2"/>
      <scheme val="minor"/>
    </font>
    <font>
      <sz val="8"/>
      <name val="Calibri"/>
      <family val="2"/>
      <scheme val="minor"/>
    </font>
    <font>
      <b/>
      <sz val="11"/>
      <color theme="6" tint="-0.249977111117893"/>
      <name val="Calibri"/>
      <family val="2"/>
      <scheme val="minor"/>
    </font>
    <font>
      <b/>
      <sz val="18"/>
      <color theme="2"/>
      <name val="Calibri"/>
      <family val="2"/>
      <scheme val="minor"/>
    </font>
    <font>
      <sz val="11"/>
      <color theme="2"/>
      <name val="Calibri"/>
      <family val="2"/>
      <scheme val="minor"/>
    </font>
    <font>
      <b/>
      <sz val="18"/>
      <color theme="0"/>
      <name val="Calibri"/>
      <family val="2"/>
      <scheme val="minor"/>
    </font>
    <font>
      <sz val="11"/>
      <color theme="5" tint="-0.249977111117893"/>
      <name val="Calibri"/>
      <family val="2"/>
      <scheme val="minor"/>
    </font>
    <font>
      <sz val="12"/>
      <color theme="1"/>
      <name val="Calibri"/>
      <family val="2"/>
      <scheme val="minor"/>
    </font>
    <font>
      <b/>
      <sz val="28"/>
      <color theme="1"/>
      <name val="Bahnschrift"/>
      <family val="2"/>
    </font>
    <font>
      <b/>
      <sz val="48"/>
      <color theme="1"/>
      <name val="Bahnschrift"/>
      <family val="2"/>
    </font>
    <font>
      <b/>
      <sz val="48"/>
      <color theme="7"/>
      <name val="Bahnschrift"/>
      <family val="2"/>
    </font>
    <font>
      <sz val="12"/>
      <color theme="9"/>
      <name val="Calibri"/>
      <family val="2"/>
      <scheme val="minor"/>
    </font>
    <font>
      <b/>
      <sz val="11"/>
      <color theme="1"/>
      <name val="Calibri"/>
      <family val="2"/>
      <scheme val="minor"/>
    </font>
    <font>
      <b/>
      <sz val="16"/>
      <color theme="7" tint="-0.499984740745262"/>
      <name val="Bahnschrift"/>
      <family val="2"/>
    </font>
    <font>
      <sz val="16"/>
      <color theme="1"/>
      <name val="Bahnschrift"/>
      <family val="2"/>
    </font>
    <font>
      <sz val="18"/>
      <color theme="1"/>
      <name val="Bahnschrift"/>
      <family val="2"/>
    </font>
    <font>
      <sz val="18"/>
      <color theme="7" tint="-0.499984740745262"/>
      <name val="Bahnschrift"/>
      <family val="2"/>
    </font>
    <font>
      <b/>
      <sz val="22"/>
      <color theme="7" tint="-0.499984740745262"/>
      <name val="Bahnschrift"/>
      <family val="2"/>
    </font>
    <font>
      <sz val="11"/>
      <color theme="0" tint="-4.9989318521683403E-2"/>
      <name val="Calibri"/>
      <family val="2"/>
      <scheme val="minor"/>
    </font>
    <font>
      <b/>
      <sz val="18"/>
      <color theme="2"/>
      <name val="Bahnschrift"/>
      <family val="2"/>
    </font>
    <font>
      <sz val="20"/>
      <color theme="1"/>
      <name val="Calibri"/>
      <family val="2"/>
      <scheme val="minor"/>
    </font>
    <font>
      <sz val="18"/>
      <name val="Webdings"/>
      <family val="1"/>
      <charset val="2"/>
    </font>
    <font>
      <u/>
      <sz val="11"/>
      <color theme="10"/>
      <name val="Calibri"/>
      <family val="2"/>
      <scheme val="minor"/>
    </font>
    <font>
      <u/>
      <sz val="11"/>
      <color rgb="FF00A0C8"/>
      <name val="Calibri"/>
      <family val="2"/>
      <scheme val="minor"/>
    </font>
    <font>
      <sz val="11"/>
      <color theme="1"/>
      <name val="Webdings"/>
      <family val="1"/>
      <charset val="2"/>
    </font>
    <font>
      <sz val="18"/>
      <color rgb="FF00A0C8"/>
      <name val="Webdings"/>
      <family val="1"/>
      <charset val="2"/>
    </font>
    <font>
      <b/>
      <sz val="12"/>
      <color theme="1"/>
      <name val="Calibri"/>
      <family val="2"/>
      <scheme val="minor"/>
    </font>
    <font>
      <sz val="11"/>
      <name val="Webdings"/>
      <family val="1"/>
      <charset val="2"/>
    </font>
    <font>
      <sz val="12"/>
      <color theme="1"/>
      <name val="Calibri"/>
      <family val="2"/>
    </font>
    <font>
      <b/>
      <sz val="20"/>
      <color rgb="FF00A0C8"/>
      <name val="Calibri"/>
      <family val="2"/>
      <scheme val="minor"/>
    </font>
    <font>
      <b/>
      <sz val="26"/>
      <color theme="7" tint="-0.499984740745262"/>
      <name val="Bahnschrift"/>
      <family val="2"/>
    </font>
    <font>
      <b/>
      <sz val="14"/>
      <color theme="7"/>
      <name val="Bahnschrift"/>
      <family val="2"/>
    </font>
    <font>
      <b/>
      <sz val="11"/>
      <color theme="7" tint="-0.499984740745262"/>
      <name val="Calibri"/>
      <family val="2"/>
      <scheme val="minor"/>
    </font>
    <font>
      <sz val="12"/>
      <color theme="7" tint="-0.499984740745262"/>
      <name val="Calibri"/>
      <family val="2"/>
      <scheme val="minor"/>
    </font>
    <font>
      <sz val="20"/>
      <color theme="7"/>
      <name val="Webdings"/>
      <family val="1"/>
      <charset val="2"/>
    </font>
    <font>
      <sz val="11"/>
      <color rgb="FF262626"/>
      <name val="Calibri"/>
      <family val="2"/>
    </font>
    <font>
      <u/>
      <sz val="11"/>
      <name val="Calibri"/>
      <family val="2"/>
      <scheme val="minor"/>
    </font>
  </fonts>
  <fills count="19">
    <fill>
      <patternFill patternType="none"/>
    </fill>
    <fill>
      <patternFill patternType="gray125"/>
    </fill>
    <fill>
      <patternFill patternType="solid">
        <fgColor theme="9"/>
        <bgColor indexed="64"/>
      </patternFill>
    </fill>
    <fill>
      <patternFill patternType="solid">
        <fgColor theme="2" tint="-4.9989318521683403E-2"/>
        <bgColor indexed="64"/>
      </patternFill>
    </fill>
    <fill>
      <patternFill patternType="solid">
        <fgColor theme="7" tint="0.39997558519241921"/>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5"/>
        <bgColor indexed="64"/>
      </patternFill>
    </fill>
    <fill>
      <patternFill patternType="solid">
        <fgColor theme="0" tint="-4.9989318521683403E-2"/>
        <bgColor indexed="64"/>
      </patternFill>
    </fill>
    <fill>
      <patternFill patternType="solid">
        <fgColor theme="8"/>
        <bgColor indexed="64"/>
      </patternFill>
    </fill>
    <fill>
      <patternFill patternType="solid">
        <fgColor theme="7"/>
        <bgColor indexed="64"/>
      </patternFill>
    </fill>
    <fill>
      <patternFill patternType="solid">
        <fgColor theme="0"/>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1" tint="0.749992370372631"/>
        <bgColor indexed="64"/>
      </patternFill>
    </fill>
    <fill>
      <patternFill patternType="solid">
        <fgColor theme="7" tint="0.59999389629810485"/>
        <bgColor indexed="64"/>
      </patternFill>
    </fill>
    <fill>
      <patternFill patternType="solid">
        <fgColor theme="2" tint="-0.14999847407452621"/>
        <bgColor indexed="64"/>
      </patternFill>
    </fill>
    <fill>
      <patternFill patternType="solid">
        <fgColor rgb="FF00A0C8"/>
        <bgColor indexed="64"/>
      </patternFill>
    </fill>
    <fill>
      <patternFill patternType="solid">
        <fgColor rgb="FFFFFF00"/>
        <bgColor indexed="64"/>
      </patternFill>
    </fill>
  </fills>
  <borders count="14">
    <border>
      <left/>
      <right/>
      <top/>
      <bottom/>
      <diagonal/>
    </border>
    <border>
      <left/>
      <right/>
      <top/>
      <bottom style="medium">
        <color theme="7"/>
      </bottom>
      <diagonal/>
    </border>
    <border>
      <left/>
      <right style="thick">
        <color theme="7" tint="0.79998168889431442"/>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style="thick">
        <color theme="7" tint="0.79998168889431442"/>
      </left>
      <right/>
      <top style="thick">
        <color theme="7" tint="0.79998168889431442"/>
      </top>
      <bottom style="thick">
        <color theme="7" tint="0.7999816888943144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bottom/>
      <diagonal/>
    </border>
    <border>
      <left/>
      <right style="thin">
        <color theme="0" tint="-4.9989318521683403E-2"/>
      </right>
      <top/>
      <bottom/>
      <diagonal/>
    </border>
    <border>
      <left/>
      <right style="thin">
        <color rgb="FF000000"/>
      </right>
      <top/>
      <bottom/>
      <diagonal/>
    </border>
  </borders>
  <cellStyleXfs count="3">
    <xf numFmtId="0" fontId="0" fillId="0" borderId="0"/>
    <xf numFmtId="9" fontId="1" fillId="0" borderId="0" applyFont="0" applyFill="0" applyBorder="0" applyAlignment="0" applyProtection="0"/>
    <xf numFmtId="0" fontId="23" fillId="0" borderId="0" applyNumberFormat="0" applyFill="0" applyBorder="0" applyAlignment="0" applyProtection="0"/>
  </cellStyleXfs>
  <cellXfs count="10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4" fillId="4" borderId="0" xfId="0" applyFont="1" applyFill="1" applyAlignment="1">
      <alignment vertical="center"/>
    </xf>
    <xf numFmtId="0" fontId="4" fillId="3" borderId="0" xfId="0" applyFont="1" applyFill="1" applyAlignment="1">
      <alignment vertical="center"/>
    </xf>
    <xf numFmtId="0" fontId="0" fillId="7" borderId="0" xfId="0" applyFill="1"/>
    <xf numFmtId="0" fontId="0" fillId="0" borderId="0" xfId="0" applyAlignment="1">
      <alignment horizontal="left" wrapText="1" indent="1"/>
    </xf>
    <xf numFmtId="0" fontId="0" fillId="9" borderId="0" xfId="0" applyFill="1"/>
    <xf numFmtId="0" fontId="0" fillId="0" borderId="0" xfId="0" applyAlignment="1">
      <alignment horizontal="left" indent="1"/>
    </xf>
    <xf numFmtId="0" fontId="0" fillId="10" borderId="0" xfId="0" applyFill="1"/>
    <xf numFmtId="0" fontId="5" fillId="11" borderId="0" xfId="0" applyFont="1" applyFill="1" applyAlignment="1">
      <alignment horizontal="center" vertical="center" wrapText="1"/>
    </xf>
    <xf numFmtId="0" fontId="3" fillId="11" borderId="0" xfId="0" applyFont="1" applyFill="1" applyAlignment="1">
      <alignment horizontal="left" vertical="center" wrapText="1"/>
    </xf>
    <xf numFmtId="0" fontId="0" fillId="11" borderId="0" xfId="0" applyFill="1" applyAlignment="1">
      <alignment horizontal="left" vertical="center" wrapText="1" indent="1"/>
    </xf>
    <xf numFmtId="0" fontId="0" fillId="2" borderId="0" xfId="0" applyFill="1"/>
    <xf numFmtId="0" fontId="6" fillId="10" borderId="0" xfId="0" applyFont="1" applyFill="1" applyAlignment="1">
      <alignment vertical="center" wrapText="1"/>
    </xf>
    <xf numFmtId="0" fontId="0" fillId="10" borderId="0" xfId="0" applyFill="1" applyAlignment="1">
      <alignment wrapText="1"/>
    </xf>
    <xf numFmtId="0" fontId="7" fillId="0" borderId="0" xfId="0" applyFont="1" applyAlignment="1">
      <alignment horizontal="center" vertical="center"/>
    </xf>
    <xf numFmtId="0" fontId="0" fillId="6" borderId="0" xfId="0" applyFill="1"/>
    <xf numFmtId="0" fontId="0" fillId="12" borderId="0" xfId="0" applyFill="1"/>
    <xf numFmtId="0" fontId="13" fillId="13" borderId="0" xfId="0" applyFont="1" applyFill="1" applyAlignment="1">
      <alignment horizontal="left" vertical="center" indent="1"/>
    </xf>
    <xf numFmtId="0" fontId="0" fillId="8" borderId="0" xfId="0" applyFill="1" applyAlignment="1">
      <alignment horizontal="left" vertical="center" indent="1"/>
    </xf>
    <xf numFmtId="0" fontId="13" fillId="15" borderId="0" xfId="0" applyFont="1" applyFill="1" applyAlignment="1">
      <alignment horizontal="right" vertical="center" indent="1"/>
    </xf>
    <xf numFmtId="0" fontId="0" fillId="16" borderId="0" xfId="0" applyFill="1" applyAlignment="1">
      <alignment horizontal="right" vertical="center"/>
    </xf>
    <xf numFmtId="0" fontId="0" fillId="16" borderId="0" xfId="0" applyFill="1" applyAlignment="1">
      <alignment horizontal="center" vertical="center"/>
    </xf>
    <xf numFmtId="14" fontId="0" fillId="8" borderId="0" xfId="0" applyNumberFormat="1" applyFill="1" applyAlignment="1">
      <alignment horizontal="center" vertical="center"/>
    </xf>
    <xf numFmtId="0" fontId="0" fillId="8" borderId="0" xfId="0" applyFill="1" applyAlignment="1">
      <alignment horizontal="center" vertical="center"/>
    </xf>
    <xf numFmtId="0" fontId="0" fillId="15" borderId="0" xfId="0" applyFill="1" applyAlignment="1">
      <alignment horizontal="center" vertical="center"/>
    </xf>
    <xf numFmtId="0" fontId="0" fillId="13" borderId="0" xfId="0" applyFill="1" applyAlignment="1">
      <alignment horizontal="center" vertical="center"/>
    </xf>
    <xf numFmtId="0" fontId="16" fillId="10" borderId="1" xfId="0" applyFont="1" applyFill="1" applyBorder="1" applyAlignment="1">
      <alignment vertical="center"/>
    </xf>
    <xf numFmtId="0" fontId="14" fillId="10" borderId="1" xfId="0" applyFont="1" applyFill="1" applyBorder="1" applyAlignment="1">
      <alignment horizontal="left" vertical="center" indent="1"/>
    </xf>
    <xf numFmtId="0" fontId="0" fillId="10" borderId="1" xfId="0" applyFill="1" applyBorder="1" applyAlignment="1">
      <alignment vertical="center"/>
    </xf>
    <xf numFmtId="0" fontId="17" fillId="14" borderId="0" xfId="0" applyFont="1" applyFill="1" applyAlignment="1">
      <alignment vertical="center"/>
    </xf>
    <xf numFmtId="9" fontId="19" fillId="0" borderId="0" xfId="0" applyNumberFormat="1" applyFont="1" applyAlignment="1">
      <alignment horizontal="center" vertical="center"/>
    </xf>
    <xf numFmtId="0" fontId="21" fillId="6" borderId="0" xfId="0" applyFont="1" applyFill="1" applyAlignment="1">
      <alignment vertical="center"/>
    </xf>
    <xf numFmtId="0" fontId="22" fillId="6" borderId="0" xfId="0" applyFont="1" applyFill="1" applyAlignment="1">
      <alignment horizontal="right" vertical="center"/>
    </xf>
    <xf numFmtId="0" fontId="24" fillId="6" borderId="0" xfId="2" applyFont="1" applyFill="1" applyAlignment="1">
      <alignment horizontal="left" indent="1"/>
    </xf>
    <xf numFmtId="0" fontId="0" fillId="6" borderId="0" xfId="0" applyFill="1" applyAlignment="1">
      <alignment horizontal="right"/>
    </xf>
    <xf numFmtId="0" fontId="25" fillId="6" borderId="0" xfId="0" applyFont="1" applyFill="1" applyAlignment="1">
      <alignment vertical="top"/>
    </xf>
    <xf numFmtId="0" fontId="26" fillId="6" borderId="0" xfId="0" applyFont="1" applyFill="1" applyAlignment="1">
      <alignment horizontal="right" vertical="center"/>
    </xf>
    <xf numFmtId="0" fontId="0" fillId="6" borderId="0" xfId="0" applyFill="1" applyAlignment="1">
      <alignment vertical="center"/>
    </xf>
    <xf numFmtId="0" fontId="8" fillId="6" borderId="0" xfId="0" applyFont="1" applyFill="1" applyAlignment="1">
      <alignment vertical="center"/>
    </xf>
    <xf numFmtId="0" fontId="28" fillId="6" borderId="0" xfId="0" applyFont="1" applyFill="1" applyAlignment="1">
      <alignment horizontal="right" vertical="center"/>
    </xf>
    <xf numFmtId="0" fontId="30" fillId="6" borderId="0" xfId="0" applyFont="1" applyFill="1" applyAlignment="1">
      <alignment vertical="center"/>
    </xf>
    <xf numFmtId="0" fontId="31" fillId="17" borderId="4" xfId="0" applyFont="1" applyFill="1" applyBorder="1" applyAlignment="1">
      <alignment vertical="center"/>
    </xf>
    <xf numFmtId="0" fontId="0" fillId="0" borderId="0" xfId="0" applyAlignment="1" applyProtection="1">
      <alignment horizontal="left" vertical="center" indent="1"/>
      <protection locked="0"/>
    </xf>
    <xf numFmtId="14" fontId="0" fillId="0" borderId="0" xfId="0" applyNumberFormat="1" applyAlignment="1" applyProtection="1">
      <alignment horizontal="center" vertical="center"/>
      <protection locked="0"/>
    </xf>
    <xf numFmtId="9" fontId="0" fillId="0" borderId="0" xfId="1" applyFont="1" applyAlignment="1" applyProtection="1">
      <alignment horizontal="right" vertical="center"/>
      <protection locked="0"/>
    </xf>
    <xf numFmtId="9" fontId="0" fillId="0" borderId="0" xfId="1" applyFont="1" applyAlignment="1" applyProtection="1">
      <alignment horizontal="center" vertical="center"/>
      <protection locked="0"/>
    </xf>
    <xf numFmtId="0" fontId="34" fillId="15" borderId="0" xfId="0" applyFont="1" applyFill="1" applyAlignment="1">
      <alignment horizontal="left" vertical="center" indent="1"/>
    </xf>
    <xf numFmtId="0" fontId="34" fillId="15" borderId="0" xfId="0" applyFont="1" applyFill="1" applyAlignment="1">
      <alignment horizontal="center" vertical="center"/>
    </xf>
    <xf numFmtId="0" fontId="0" fillId="13" borderId="0" xfId="0" applyFill="1" applyAlignment="1">
      <alignment vertical="center"/>
    </xf>
    <xf numFmtId="0" fontId="33" fillId="13" borderId="0" xfId="0" applyFont="1" applyFill="1" applyAlignment="1">
      <alignment horizontal="center" vertical="center"/>
    </xf>
    <xf numFmtId="0" fontId="0" fillId="0" borderId="0" xfId="0" applyAlignment="1" applyProtection="1">
      <alignment horizontal="left" vertical="center" indent="2"/>
      <protection locked="0"/>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wrapText="1"/>
    </xf>
    <xf numFmtId="0" fontId="36" fillId="0" borderId="0" xfId="0" applyFont="1"/>
    <xf numFmtId="0" fontId="36" fillId="0" borderId="0" xfId="0" applyFont="1" applyAlignment="1">
      <alignment vertical="center"/>
    </xf>
    <xf numFmtId="0" fontId="0" fillId="0" borderId="13"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13" borderId="0" xfId="0" applyFill="1"/>
    <xf numFmtId="14" fontId="0" fillId="0" borderId="0" xfId="0" applyNumberFormat="1" applyAlignment="1">
      <alignment horizontal="center" vertical="center"/>
    </xf>
    <xf numFmtId="0" fontId="0" fillId="0" borderId="0" xfId="0" applyAlignment="1" applyProtection="1">
      <alignment horizontal="center" vertical="center"/>
      <protection locked="0"/>
    </xf>
    <xf numFmtId="0" fontId="37" fillId="18" borderId="0" xfId="2" applyFont="1" applyFill="1" applyAlignment="1">
      <alignment horizontal="center" vertical="center" wrapText="1"/>
    </xf>
    <xf numFmtId="0" fontId="9" fillId="6" borderId="0" xfId="0" applyFont="1" applyFill="1" applyAlignment="1">
      <alignment horizontal="center" vertical="center" wrapText="1"/>
    </xf>
    <xf numFmtId="0" fontId="0" fillId="11" borderId="5" xfId="0" applyFill="1" applyBorder="1" applyAlignment="1">
      <alignment horizontal="center" vertical="center" wrapText="1"/>
    </xf>
    <xf numFmtId="0" fontId="0" fillId="11" borderId="11" xfId="0" applyFill="1" applyBorder="1" applyAlignment="1">
      <alignment horizontal="center" vertical="center" wrapText="1"/>
    </xf>
    <xf numFmtId="0" fontId="0" fillId="11" borderId="8" xfId="0" applyFill="1" applyBorder="1" applyAlignment="1">
      <alignment horizontal="center" vertical="center" wrapText="1"/>
    </xf>
    <xf numFmtId="0" fontId="8" fillId="8" borderId="6"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0" xfId="0" applyFont="1" applyFill="1" applyAlignment="1">
      <alignment horizontal="left" vertical="center" wrapText="1" indent="1"/>
    </xf>
    <xf numFmtId="0" fontId="8" fillId="8" borderId="12" xfId="0" applyFont="1" applyFill="1" applyBorder="1" applyAlignment="1">
      <alignment horizontal="left" vertical="center" wrapText="1" indent="1"/>
    </xf>
    <xf numFmtId="0" fontId="8" fillId="8" borderId="9" xfId="0" applyFont="1" applyFill="1" applyBorder="1" applyAlignment="1">
      <alignment horizontal="left" vertical="center" wrapText="1" indent="1"/>
    </xf>
    <xf numFmtId="0" fontId="8" fillId="8" borderId="10" xfId="0" applyFont="1" applyFill="1" applyBorder="1" applyAlignment="1">
      <alignment horizontal="left" vertical="center" wrapText="1" indent="1"/>
    </xf>
    <xf numFmtId="0" fontId="20" fillId="5" borderId="0" xfId="0" applyFont="1" applyFill="1" applyAlignment="1">
      <alignment horizontal="center" vertical="center"/>
    </xf>
    <xf numFmtId="0" fontId="0" fillId="11" borderId="5" xfId="0" applyFill="1" applyBorder="1" applyAlignment="1">
      <alignment horizontal="center" vertical="center"/>
    </xf>
    <xf numFmtId="0" fontId="0" fillId="11" borderId="8" xfId="0" applyFill="1" applyBorder="1" applyAlignment="1">
      <alignment horizontal="center" vertical="center"/>
    </xf>
    <xf numFmtId="0" fontId="12" fillId="8" borderId="6" xfId="0" applyFont="1" applyFill="1" applyBorder="1" applyAlignment="1">
      <alignment horizontal="left" vertical="center" wrapText="1" indent="1"/>
    </xf>
    <xf numFmtId="0" fontId="12" fillId="8" borderId="7" xfId="0" applyFont="1" applyFill="1" applyBorder="1" applyAlignment="1">
      <alignment horizontal="left" vertical="center" wrapText="1" indent="1"/>
    </xf>
    <xf numFmtId="0" fontId="12" fillId="8" borderId="9" xfId="0" applyFont="1" applyFill="1" applyBorder="1" applyAlignment="1">
      <alignment horizontal="left" vertical="center" wrapText="1" indent="1"/>
    </xf>
    <xf numFmtId="0" fontId="12" fillId="8" borderId="10" xfId="0" applyFont="1" applyFill="1" applyBorder="1" applyAlignment="1">
      <alignment horizontal="left" vertical="center" wrapText="1" indent="1"/>
    </xf>
    <xf numFmtId="0" fontId="0" fillId="11" borderId="11" xfId="0" applyFill="1" applyBorder="1" applyAlignment="1">
      <alignment horizontal="center" vertical="center"/>
    </xf>
    <xf numFmtId="0" fontId="12" fillId="8" borderId="0" xfId="0" applyFont="1" applyFill="1" applyAlignment="1">
      <alignment horizontal="left" vertical="center" wrapText="1" indent="1"/>
    </xf>
    <xf numFmtId="0" fontId="12" fillId="8" borderId="12" xfId="0" applyFont="1" applyFill="1" applyBorder="1" applyAlignment="1">
      <alignment horizontal="left" vertical="center" wrapText="1" indent="1"/>
    </xf>
    <xf numFmtId="0" fontId="32" fillId="6" borderId="0" xfId="0" applyFont="1" applyFill="1" applyAlignment="1">
      <alignment horizontal="center" vertical="center"/>
    </xf>
    <xf numFmtId="0" fontId="35" fillId="8" borderId="0" xfId="0" applyFont="1" applyFill="1" applyAlignment="1">
      <alignment horizontal="right" vertical="center" indent="1"/>
    </xf>
    <xf numFmtId="0" fontId="18" fillId="6" borderId="0" xfId="0" applyFont="1" applyFill="1" applyAlignment="1">
      <alignment horizontal="center" vertical="center"/>
    </xf>
    <xf numFmtId="0" fontId="14" fillId="8" borderId="0" xfId="0" applyFont="1" applyFill="1" applyAlignment="1" applyProtection="1">
      <alignment horizontal="left" vertical="center" indent="1"/>
      <protection locked="0"/>
    </xf>
    <xf numFmtId="0" fontId="0" fillId="6" borderId="0" xfId="0" applyFill="1" applyAlignment="1">
      <alignment horizontal="center" vertical="center" wrapText="1"/>
    </xf>
    <xf numFmtId="0" fontId="0" fillId="6" borderId="0" xfId="0" applyFill="1" applyAlignment="1">
      <alignment horizontal="center" vertical="center"/>
    </xf>
    <xf numFmtId="9" fontId="15" fillId="8" borderId="0" xfId="1" applyFont="1" applyFill="1" applyAlignment="1">
      <alignment horizontal="center" vertical="center"/>
    </xf>
    <xf numFmtId="0" fontId="8" fillId="13" borderId="0" xfId="0" applyFont="1" applyFill="1" applyAlignment="1">
      <alignment horizontal="left" vertical="center" wrapText="1" indent="1"/>
    </xf>
    <xf numFmtId="0" fontId="0" fillId="0" borderId="0" xfId="0" applyAlignment="1">
      <alignment horizontal="center" vertical="center"/>
    </xf>
    <xf numFmtId="0" fontId="31" fillId="11" borderId="3" xfId="0" applyFont="1" applyFill="1" applyBorder="1" applyAlignment="1">
      <alignment horizontal="center"/>
    </xf>
    <xf numFmtId="0" fontId="31" fillId="11" borderId="2" xfId="0" applyFont="1" applyFill="1" applyBorder="1" applyAlignment="1">
      <alignment horizontal="center"/>
    </xf>
    <xf numFmtId="0" fontId="31" fillId="13" borderId="4" xfId="0" applyFont="1" applyFill="1" applyBorder="1" applyAlignment="1">
      <alignment horizontal="left" vertical="center" indent="1"/>
    </xf>
    <xf numFmtId="0" fontId="31" fillId="13" borderId="3" xfId="0" applyFont="1" applyFill="1" applyBorder="1" applyAlignment="1">
      <alignment horizontal="left" vertical="center" indent="1"/>
    </xf>
    <xf numFmtId="0" fontId="0" fillId="6" borderId="0" xfId="0" quotePrefix="1" applyFill="1" applyAlignment="1">
      <alignment horizontal="left" vertical="top" wrapText="1"/>
    </xf>
    <xf numFmtId="0" fontId="8" fillId="6" borderId="0" xfId="0" applyFont="1" applyFill="1" applyAlignment="1">
      <alignment horizontal="left" vertical="center" wrapText="1"/>
    </xf>
    <xf numFmtId="0" fontId="8" fillId="6" borderId="0" xfId="0" applyFont="1" applyFill="1" applyAlignment="1">
      <alignment horizontal="left" vertical="top"/>
    </xf>
    <xf numFmtId="0" fontId="0" fillId="6" borderId="0" xfId="0" applyFill="1" applyAlignment="1">
      <alignment horizontal="left" vertical="top"/>
    </xf>
  </cellXfs>
  <cellStyles count="3">
    <cellStyle name="Hyperlink" xfId="2" builtinId="8"/>
    <cellStyle name="Normal" xfId="0" builtinId="0"/>
    <cellStyle name="Percent" xfId="1" builtinId="5"/>
  </cellStyles>
  <dxfs count="57">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border>
        <right style="thin">
          <color rgb="FF000000"/>
        </right>
      </border>
    </dxf>
    <dxf>
      <font>
        <strike val="0"/>
        <outline val="0"/>
        <shadow val="0"/>
        <u val="none"/>
        <vertAlign val="baseline"/>
        <sz val="11"/>
        <color theme="5" tint="-0.249977111117893"/>
        <name val="Calibri"/>
        <family val="2"/>
        <scheme val="minor"/>
      </font>
      <numFmt numFmtId="0" formatCode="General"/>
      <alignment horizontal="center" vertical="center" textRotation="0" wrapText="0" indent="0" justifyLastLine="0" shrinkToFit="0" readingOrder="0"/>
    </dxf>
    <dxf>
      <font>
        <strike val="0"/>
        <outline val="0"/>
        <shadow val="0"/>
        <u val="none"/>
        <vertAlign val="baseline"/>
        <sz val="11"/>
        <color theme="5" tint="-0.249977111117893"/>
        <name val="Calibri"/>
        <family val="2"/>
        <scheme val="minor"/>
      </font>
      <numFmt numFmtId="0" formatCode="General"/>
      <alignment horizontal="center" vertical="center" textRotation="0" wrapText="0" indent="0" justifyLastLine="0" shrinkToFit="0" readingOrder="0"/>
    </dxf>
    <dxf>
      <font>
        <strike val="0"/>
        <outline val="0"/>
        <shadow val="0"/>
        <u val="none"/>
        <vertAlign val="baseline"/>
        <sz val="11"/>
        <color theme="5" tint="-0.249977111117893"/>
        <name val="Calibri"/>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64" formatCode="dd/mm/yyyy"/>
      <alignment horizontal="center" vertical="center" textRotation="0" wrapText="0" indent="0" justifyLastLine="0" shrinkToFit="0" readingOrder="0"/>
      <protection locked="0" hidden="0"/>
    </dxf>
    <dxf>
      <numFmt numFmtId="164" formatCode="dd/mm/yyyy"/>
      <alignment horizontal="center" vertical="center" textRotation="0" wrapText="0" indent="0" justifyLastLine="0" shrinkToFit="0" readingOrder="0"/>
      <protection locked="0" hidden="0"/>
    </dxf>
    <dxf>
      <alignment horizontal="left" vertical="center" textRotation="0" wrapText="0" indent="1" justifyLastLine="0" shrinkToFit="0" readingOrder="0"/>
      <protection locked="0" hidden="0"/>
    </dxf>
    <dxf>
      <alignment horizontal="left" vertical="center" textRotation="0" wrapText="0" relativeIndent="1" justifyLastLine="0" shrinkToFit="0" readingOrder="0"/>
      <protection locked="0" hidden="0"/>
    </dxf>
    <dxf>
      <alignment horizontal="general" vertical="center" textRotation="0" wrapText="0" indent="0" justifyLastLine="0" shrinkToFit="0" readingOrder="0"/>
    </dxf>
    <dxf>
      <font>
        <strike val="0"/>
        <outline val="0"/>
        <shadow val="0"/>
        <u val="none"/>
        <vertAlign val="baseline"/>
        <sz val="12"/>
        <color theme="7" tint="-0.499984740745262"/>
        <name val="Calibri"/>
        <family val="2"/>
        <scheme val="minor"/>
      </font>
      <fill>
        <patternFill patternType="solid">
          <fgColor indexed="64"/>
          <bgColor theme="7" tint="0.59999389629810485"/>
        </patternFill>
      </fill>
      <alignment horizontal="general" vertical="center" textRotation="0" wrapText="0" indent="0" justifyLastLine="0" shrinkToFit="0" readingOrder="0"/>
    </dxf>
    <dxf>
      <alignment horizontal="center" vertical="center" textRotation="0" wrapText="0" indent="0" justifyLastLine="0" shrinkToFit="0" readingOrder="0"/>
    </dxf>
    <dxf>
      <numFmt numFmtId="19" formatCode="m/d/yyyy"/>
      <alignment horizontal="center" vertical="center" textRotation="0" wrapText="0"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19" formatCode="m/d/yyyy"/>
      <alignment horizontal="center" vertical="center" textRotation="0" wrapText="0"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19" formatCode="m/d/yyyy"/>
      <alignment horizontal="center" vertical="center" textRotation="0" wrapText="0"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19" formatCode="m/d/yyyy"/>
      <alignment horizontal="center" vertical="center" textRotation="0" wrapText="0"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color theme="5" tint="-0.249977111117893"/>
        <name val="Calibri"/>
        <family val="2"/>
        <scheme val="minor"/>
      </font>
      <numFmt numFmtId="0" formatCode="General"/>
      <alignment horizontal="center" vertical="center" textRotation="0" wrapText="0" indent="0" justifyLastLine="0" shrinkToFit="0" readingOrder="0"/>
    </dxf>
    <dxf>
      <font>
        <strike val="0"/>
        <outline val="0"/>
        <shadow val="0"/>
        <u val="none"/>
        <vertAlign val="baseline"/>
        <sz val="11"/>
        <color theme="5" tint="-0.249977111117893"/>
        <name val="Calibri"/>
        <family val="2"/>
        <scheme val="minor"/>
      </font>
      <numFmt numFmtId="0" formatCode="General"/>
      <alignment horizontal="center" vertical="center" textRotation="0" wrapText="0" indent="0" justifyLastLine="0" shrinkToFit="0" readingOrder="0"/>
    </dxf>
    <dxf>
      <font>
        <strike val="0"/>
        <outline val="0"/>
        <shadow val="0"/>
        <u val="none"/>
        <vertAlign val="baseline"/>
        <sz val="11"/>
        <color theme="5" tint="-0.249977111117893"/>
        <name val="Calibri"/>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64" formatCode="dd/mm/yyyy"/>
      <alignment horizontal="center" vertical="center" textRotation="0" wrapText="0" indent="0" justifyLastLine="0" shrinkToFit="0" readingOrder="0"/>
      <protection locked="0" hidden="0"/>
    </dxf>
    <dxf>
      <numFmt numFmtId="164" formatCode="dd/mm/yyyy"/>
      <alignment horizontal="center" vertical="center" textRotation="0" wrapText="0" indent="0" justifyLastLine="0" shrinkToFit="0" readingOrder="0"/>
      <protection locked="0" hidden="0"/>
    </dxf>
    <dxf>
      <alignment horizontal="left" vertical="center" textRotation="0" wrapText="0" indent="1" justifyLastLine="0" shrinkToFit="0" readingOrder="0"/>
      <protection locked="0" hidden="0"/>
    </dxf>
    <dxf>
      <alignment horizontal="left" vertical="center" textRotation="0" wrapText="0" relativeIndent="1" justifyLastLine="0" shrinkToFit="0" readingOrder="0"/>
      <protection locked="0" hidden="0"/>
    </dxf>
    <dxf>
      <alignment horizontal="general" vertical="center" textRotation="0" wrapText="0" indent="0" justifyLastLine="0" shrinkToFit="0" readingOrder="0"/>
    </dxf>
    <dxf>
      <font>
        <strike val="0"/>
        <outline val="0"/>
        <shadow val="0"/>
        <u val="none"/>
        <vertAlign val="baseline"/>
        <sz val="12"/>
        <color theme="7" tint="-0.499984740745262"/>
        <name val="Calibri"/>
        <family val="2"/>
        <scheme val="minor"/>
      </font>
      <fill>
        <patternFill patternType="solid">
          <fgColor indexed="64"/>
          <bgColor theme="7" tint="0.59999389629810485"/>
        </patternFill>
      </fill>
      <alignment horizontal="general" vertical="center" textRotation="0" wrapText="0" indent="0" justifyLastLine="0" shrinkToFit="0" readingOrder="0"/>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thin">
          <color theme="1"/>
        </top>
      </border>
    </dxf>
    <dxf>
      <font>
        <b/>
        <color theme="1"/>
      </font>
      <border>
        <bottom style="thin">
          <color theme="1"/>
        </bottom>
      </border>
    </dxf>
    <dxf>
      <font>
        <color theme="1"/>
      </font>
      <border>
        <top style="thin">
          <color theme="1"/>
        </top>
        <bottom style="thin">
          <color theme="1"/>
        </bottom>
      </border>
    </dxf>
  </dxfs>
  <tableStyles count="1" defaultTableStyle="TableStyleMedium2" defaultPivotStyle="PivotStyleLight16">
    <tableStyle name="TableStyleLight1 2" pivot="0" count="7" xr9:uid="{607B5762-74CC-4D39-AFF6-76C00A2070E9}">
      <tableStyleElement type="wholeTable" dxfId="56"/>
      <tableStyleElement type="headerRow" dxfId="55"/>
      <tableStyleElement type="totalRow" dxfId="54"/>
      <tableStyleElement type="firstColumn" dxfId="53"/>
      <tableStyleElement type="lastColumn" dxfId="52"/>
      <tableStyleElement type="firstRowStripe" dxfId="51"/>
      <tableStyleElement type="firstColumnStripe" dxfId="50"/>
    </tableStyle>
  </tableStyles>
  <colors>
    <mruColors>
      <color rgb="FF7EDC80"/>
      <color rgb="FF99E39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772058195699"/>
          <c:y val="0.27325606137463421"/>
          <c:w val="0.78400234624137333"/>
          <c:h val="0.69540471820035077"/>
        </c:manualLayout>
      </c:layout>
      <c:barChart>
        <c:barDir val="bar"/>
        <c:grouping val="stacked"/>
        <c:varyColors val="0"/>
        <c:ser>
          <c:idx val="0"/>
          <c:order val="0"/>
          <c:tx>
            <c:strRef>
              <c:f>'Project Plan (1)'!$D$9</c:f>
              <c:strCache>
                <c:ptCount val="1"/>
                <c:pt idx="0">
                  <c:v>Start Date</c:v>
                </c:pt>
              </c:strCache>
            </c:strRef>
          </c:tx>
          <c:spPr>
            <a:solidFill>
              <a:srgbClr val="FFFFFF">
                <a:alpha val="1000"/>
              </a:srgbClr>
            </a:solidFill>
            <a:ln>
              <a:noFill/>
            </a:ln>
            <a:effectLst/>
          </c:spPr>
          <c:invertIfNegative val="0"/>
          <c:cat>
            <c:strRef>
              <c:f>[0]!rng_Tasks</c:f>
              <c:strCache>
                <c:ptCount val="25"/>
                <c:pt idx="0">
                  <c:v>Personal Information assessment - Mumaris+</c:v>
                </c:pt>
                <c:pt idx="1">
                  <c:v>Communication Information Assessment - Mumaris +</c:v>
                </c:pt>
                <c:pt idx="2">
                  <c:v>Profile Information Assessment - Mumaris +</c:v>
                </c:pt>
                <c:pt idx="3">
                  <c:v>Personal Information designing DQ Rules in EDW - Mumaris+</c:v>
                </c:pt>
                <c:pt idx="4">
                  <c:v>Communication Information designing DQ Rules in EDW - Mumaris +</c:v>
                </c:pt>
                <c:pt idx="5">
                  <c:v>Profile Information designing DQ Rules in EDW - Mumaris +</c:v>
                </c:pt>
                <c:pt idx="6">
                  <c:v>Personal Information assessment - Training</c:v>
                </c:pt>
                <c:pt idx="7">
                  <c:v>Communication Information Assessment - Training</c:v>
                </c:pt>
                <c:pt idx="8">
                  <c:v>Personal Information designing DQ Rules in EDW - Training</c:v>
                </c:pt>
                <c:pt idx="9">
                  <c:v>Communication Information designing DQ Rules in EDW - Training</c:v>
                </c:pt>
                <c:pt idx="10">
                  <c:v>All Lookup tables (Listing, Assessment, Development) - Mumaris+</c:v>
                </c:pt>
                <c:pt idx="11">
                  <c:v>All Lookup tables (Listing, Assessment, Development) - Training System</c:v>
                </c:pt>
                <c:pt idx="12">
                  <c:v>Matching System Assessment</c:v>
                </c:pt>
                <c:pt idx="13">
                  <c:v>Matching System designing DQ Rules in EDW</c:v>
                </c:pt>
                <c:pt idx="14">
                  <c:v>Master Data Table 1 (City) - Mumaris+</c:v>
                </c:pt>
                <c:pt idx="15">
                  <c:v>Master Data Table 2 (Medical Field Mapping) - Mumaris+</c:v>
                </c:pt>
                <c:pt idx="16">
                  <c:v>Master Data Table 3 (Specialities) - Mumaris+</c:v>
                </c:pt>
                <c:pt idx="17">
                  <c:v>Master Data Table 4 - Mumaris+</c:v>
                </c:pt>
                <c:pt idx="18">
                  <c:v>Master Data Table 5 - Mumaris+</c:v>
                </c:pt>
                <c:pt idx="19">
                  <c:v>Master Data Table 1 Specialities  - Training System</c:v>
                </c:pt>
                <c:pt idx="20">
                  <c:v>Master Data Table 2 - Training System</c:v>
                </c:pt>
                <c:pt idx="21">
                  <c:v>Master Data Table 3 - Training System</c:v>
                </c:pt>
                <c:pt idx="22">
                  <c:v>Master Data Table 4 - Training System</c:v>
                </c:pt>
                <c:pt idx="23">
                  <c:v>Master Data Table 5 - Training System</c:v>
                </c:pt>
                <c:pt idx="24">
                  <c:v>Matching Lookups + Master Data</c:v>
                </c:pt>
              </c:strCache>
            </c:strRef>
          </c:cat>
          <c:val>
            <c:numRef>
              <c:f>[0]!rng_StartDate</c:f>
              <c:numCache>
                <c:formatCode>m/d/yyyy</c:formatCode>
                <c:ptCount val="25"/>
                <c:pt idx="0">
                  <c:v>45509</c:v>
                </c:pt>
                <c:pt idx="1">
                  <c:v>45522</c:v>
                </c:pt>
                <c:pt idx="2">
                  <c:v>45529</c:v>
                </c:pt>
                <c:pt idx="3">
                  <c:v>45524</c:v>
                </c:pt>
                <c:pt idx="4">
                  <c:v>45529</c:v>
                </c:pt>
                <c:pt idx="5">
                  <c:v>45530</c:v>
                </c:pt>
                <c:pt idx="6">
                  <c:v>45509</c:v>
                </c:pt>
                <c:pt idx="7">
                  <c:v>45522</c:v>
                </c:pt>
                <c:pt idx="8">
                  <c:v>45529</c:v>
                </c:pt>
                <c:pt idx="9">
                  <c:v>45524</c:v>
                </c:pt>
                <c:pt idx="10">
                  <c:v>45536</c:v>
                </c:pt>
                <c:pt idx="11">
                  <c:v>45526</c:v>
                </c:pt>
                <c:pt idx="12">
                  <c:v>45517</c:v>
                </c:pt>
                <c:pt idx="13">
                  <c:v>45524</c:v>
                </c:pt>
                <c:pt idx="14">
                  <c:v>45522</c:v>
                </c:pt>
                <c:pt idx="15">
                  <c:v>45522</c:v>
                </c:pt>
                <c:pt idx="16">
                  <c:v>45522</c:v>
                </c:pt>
                <c:pt idx="17">
                  <c:v>45522</c:v>
                </c:pt>
                <c:pt idx="18">
                  <c:v>45522</c:v>
                </c:pt>
                <c:pt idx="19">
                  <c:v>45522</c:v>
                </c:pt>
                <c:pt idx="20">
                  <c:v>45522</c:v>
                </c:pt>
                <c:pt idx="21">
                  <c:v>45522</c:v>
                </c:pt>
                <c:pt idx="22">
                  <c:v>45522</c:v>
                </c:pt>
                <c:pt idx="23">
                  <c:v>45522</c:v>
                </c:pt>
                <c:pt idx="24">
                  <c:v>45522</c:v>
                </c:pt>
              </c:numCache>
            </c:numRef>
          </c:val>
          <c:extLst>
            <c:ext xmlns:c16="http://schemas.microsoft.com/office/drawing/2014/chart" uri="{C3380CC4-5D6E-409C-BE32-E72D297353CC}">
              <c16:uniqueId val="{00000000-1738-463A-B85B-3085CDB36D06}"/>
            </c:ext>
          </c:extLst>
        </c:ser>
        <c:ser>
          <c:idx val="1"/>
          <c:order val="1"/>
          <c:tx>
            <c:strRef>
              <c:f>'Project Plan (1)'!$I$9</c:f>
              <c:strCache>
                <c:ptCount val="1"/>
                <c:pt idx="0">
                  <c:v>Completed</c:v>
                </c:pt>
              </c:strCache>
            </c:strRef>
          </c:tx>
          <c:spPr>
            <a:solidFill>
              <a:srgbClr val="7EDC80"/>
            </a:solidFill>
            <a:ln>
              <a:noFill/>
            </a:ln>
            <a:effectLst/>
          </c:spPr>
          <c:invertIfNegative val="0"/>
          <c:cat>
            <c:strRef>
              <c:f>[0]!rng_Tasks</c:f>
              <c:strCache>
                <c:ptCount val="25"/>
                <c:pt idx="0">
                  <c:v>Personal Information assessment - Mumaris+</c:v>
                </c:pt>
                <c:pt idx="1">
                  <c:v>Communication Information Assessment - Mumaris +</c:v>
                </c:pt>
                <c:pt idx="2">
                  <c:v>Profile Information Assessment - Mumaris +</c:v>
                </c:pt>
                <c:pt idx="3">
                  <c:v>Personal Information designing DQ Rules in EDW - Mumaris+</c:v>
                </c:pt>
                <c:pt idx="4">
                  <c:v>Communication Information designing DQ Rules in EDW - Mumaris +</c:v>
                </c:pt>
                <c:pt idx="5">
                  <c:v>Profile Information designing DQ Rules in EDW - Mumaris +</c:v>
                </c:pt>
                <c:pt idx="6">
                  <c:v>Personal Information assessment - Training</c:v>
                </c:pt>
                <c:pt idx="7">
                  <c:v>Communication Information Assessment - Training</c:v>
                </c:pt>
                <c:pt idx="8">
                  <c:v>Personal Information designing DQ Rules in EDW - Training</c:v>
                </c:pt>
                <c:pt idx="9">
                  <c:v>Communication Information designing DQ Rules in EDW - Training</c:v>
                </c:pt>
                <c:pt idx="10">
                  <c:v>All Lookup tables (Listing, Assessment, Development) - Mumaris+</c:v>
                </c:pt>
                <c:pt idx="11">
                  <c:v>All Lookup tables (Listing, Assessment, Development) - Training System</c:v>
                </c:pt>
                <c:pt idx="12">
                  <c:v>Matching System Assessment</c:v>
                </c:pt>
                <c:pt idx="13">
                  <c:v>Matching System designing DQ Rules in EDW</c:v>
                </c:pt>
                <c:pt idx="14">
                  <c:v>Master Data Table 1 (City) - Mumaris+</c:v>
                </c:pt>
                <c:pt idx="15">
                  <c:v>Master Data Table 2 (Medical Field Mapping) - Mumaris+</c:v>
                </c:pt>
                <c:pt idx="16">
                  <c:v>Master Data Table 3 (Specialities) - Mumaris+</c:v>
                </c:pt>
                <c:pt idx="17">
                  <c:v>Master Data Table 4 - Mumaris+</c:v>
                </c:pt>
                <c:pt idx="18">
                  <c:v>Master Data Table 5 - Mumaris+</c:v>
                </c:pt>
                <c:pt idx="19">
                  <c:v>Master Data Table 1 Specialities  - Training System</c:v>
                </c:pt>
                <c:pt idx="20">
                  <c:v>Master Data Table 2 - Training System</c:v>
                </c:pt>
                <c:pt idx="21">
                  <c:v>Master Data Table 3 - Training System</c:v>
                </c:pt>
                <c:pt idx="22">
                  <c:v>Master Data Table 4 - Training System</c:v>
                </c:pt>
                <c:pt idx="23">
                  <c:v>Master Data Table 5 - Training System</c:v>
                </c:pt>
                <c:pt idx="24">
                  <c:v>Matching Lookups + Master Data</c:v>
                </c:pt>
              </c:strCache>
            </c:strRef>
          </c:cat>
          <c:val>
            <c:numRef>
              <c:f>[0]!rng_Completed</c:f>
              <c:numCache>
                <c:formatCode>General</c:formatCode>
                <c:ptCount val="25"/>
                <c:pt idx="0">
                  <c:v>16</c:v>
                </c:pt>
                <c:pt idx="1">
                  <c:v>8</c:v>
                </c:pt>
                <c:pt idx="2">
                  <c:v>5</c:v>
                </c:pt>
                <c:pt idx="3">
                  <c:v>2</c:v>
                </c:pt>
                <c:pt idx="4">
                  <c:v>2</c:v>
                </c:pt>
                <c:pt idx="5">
                  <c:v>7</c:v>
                </c:pt>
                <c:pt idx="6">
                  <c:v>16</c:v>
                </c:pt>
                <c:pt idx="7">
                  <c:v>8</c:v>
                </c:pt>
                <c:pt idx="8">
                  <c:v>5</c:v>
                </c:pt>
                <c:pt idx="9">
                  <c:v>2</c:v>
                </c:pt>
                <c:pt idx="10">
                  <c:v>1</c:v>
                </c:pt>
                <c:pt idx="11">
                  <c:v>3</c:v>
                </c:pt>
                <c:pt idx="12">
                  <c:v>8</c:v>
                </c:pt>
                <c:pt idx="13">
                  <c:v>2</c:v>
                </c:pt>
                <c:pt idx="14">
                  <c:v>5</c:v>
                </c:pt>
                <c:pt idx="15">
                  <c:v>5</c:v>
                </c:pt>
                <c:pt idx="16">
                  <c:v>12</c:v>
                </c:pt>
                <c:pt idx="17">
                  <c:v>0</c:v>
                </c:pt>
                <c:pt idx="18">
                  <c:v>0</c:v>
                </c:pt>
                <c:pt idx="19">
                  <c:v>5</c:v>
                </c:pt>
                <c:pt idx="20">
                  <c:v>0</c:v>
                </c:pt>
                <c:pt idx="21">
                  <c:v>0</c:v>
                </c:pt>
                <c:pt idx="22">
                  <c:v>0</c:v>
                </c:pt>
                <c:pt idx="23">
                  <c:v>0</c:v>
                </c:pt>
                <c:pt idx="24">
                  <c:v>2</c:v>
                </c:pt>
              </c:numCache>
            </c:numRef>
          </c:val>
          <c:extLst>
            <c:ext xmlns:c16="http://schemas.microsoft.com/office/drawing/2014/chart" uri="{C3380CC4-5D6E-409C-BE32-E72D297353CC}">
              <c16:uniqueId val="{00000001-1738-463A-B85B-3085CDB36D06}"/>
            </c:ext>
          </c:extLst>
        </c:ser>
        <c:ser>
          <c:idx val="2"/>
          <c:order val="2"/>
          <c:tx>
            <c:strRef>
              <c:f>'Project Plan (1)'!$J$9</c:f>
              <c:strCache>
                <c:ptCount val="1"/>
                <c:pt idx="0">
                  <c:v>Pending</c:v>
                </c:pt>
              </c:strCache>
            </c:strRef>
          </c:tx>
          <c:spPr>
            <a:solidFill>
              <a:schemeClr val="accent6">
                <a:lumMod val="20000"/>
                <a:lumOff val="80000"/>
              </a:schemeClr>
            </a:solidFill>
            <a:ln>
              <a:noFill/>
            </a:ln>
            <a:effectLst/>
          </c:spPr>
          <c:invertIfNegative val="0"/>
          <c:cat>
            <c:strRef>
              <c:f>[0]!rng_Tasks</c:f>
              <c:strCache>
                <c:ptCount val="25"/>
                <c:pt idx="0">
                  <c:v>Personal Information assessment - Mumaris+</c:v>
                </c:pt>
                <c:pt idx="1">
                  <c:v>Communication Information Assessment - Mumaris +</c:v>
                </c:pt>
                <c:pt idx="2">
                  <c:v>Profile Information Assessment - Mumaris +</c:v>
                </c:pt>
                <c:pt idx="3">
                  <c:v>Personal Information designing DQ Rules in EDW - Mumaris+</c:v>
                </c:pt>
                <c:pt idx="4">
                  <c:v>Communication Information designing DQ Rules in EDW - Mumaris +</c:v>
                </c:pt>
                <c:pt idx="5">
                  <c:v>Profile Information designing DQ Rules in EDW - Mumaris +</c:v>
                </c:pt>
                <c:pt idx="6">
                  <c:v>Personal Information assessment - Training</c:v>
                </c:pt>
                <c:pt idx="7">
                  <c:v>Communication Information Assessment - Training</c:v>
                </c:pt>
                <c:pt idx="8">
                  <c:v>Personal Information designing DQ Rules in EDW - Training</c:v>
                </c:pt>
                <c:pt idx="9">
                  <c:v>Communication Information designing DQ Rules in EDW - Training</c:v>
                </c:pt>
                <c:pt idx="10">
                  <c:v>All Lookup tables (Listing, Assessment, Development) - Mumaris+</c:v>
                </c:pt>
                <c:pt idx="11">
                  <c:v>All Lookup tables (Listing, Assessment, Development) - Training System</c:v>
                </c:pt>
                <c:pt idx="12">
                  <c:v>Matching System Assessment</c:v>
                </c:pt>
                <c:pt idx="13">
                  <c:v>Matching System designing DQ Rules in EDW</c:v>
                </c:pt>
                <c:pt idx="14">
                  <c:v>Master Data Table 1 (City) - Mumaris+</c:v>
                </c:pt>
                <c:pt idx="15">
                  <c:v>Master Data Table 2 (Medical Field Mapping) - Mumaris+</c:v>
                </c:pt>
                <c:pt idx="16">
                  <c:v>Master Data Table 3 (Specialities) - Mumaris+</c:v>
                </c:pt>
                <c:pt idx="17">
                  <c:v>Master Data Table 4 - Mumaris+</c:v>
                </c:pt>
                <c:pt idx="18">
                  <c:v>Master Data Table 5 - Mumaris+</c:v>
                </c:pt>
                <c:pt idx="19">
                  <c:v>Master Data Table 1 Specialities  - Training System</c:v>
                </c:pt>
                <c:pt idx="20">
                  <c:v>Master Data Table 2 - Training System</c:v>
                </c:pt>
                <c:pt idx="21">
                  <c:v>Master Data Table 3 - Training System</c:v>
                </c:pt>
                <c:pt idx="22">
                  <c:v>Master Data Table 4 - Training System</c:v>
                </c:pt>
                <c:pt idx="23">
                  <c:v>Master Data Table 5 - Training System</c:v>
                </c:pt>
                <c:pt idx="24">
                  <c:v>Matching Lookups + Master Data</c:v>
                </c:pt>
              </c:strCache>
            </c:strRef>
          </c:cat>
          <c:val>
            <c:numRef>
              <c:f>[0]!rng_Pending</c:f>
              <c:numCache>
                <c:formatCode>General</c:formatCode>
                <c:ptCount val="25"/>
                <c:pt idx="0">
                  <c:v>0</c:v>
                </c:pt>
                <c:pt idx="1">
                  <c:v>0</c:v>
                </c:pt>
                <c:pt idx="2">
                  <c:v>0</c:v>
                </c:pt>
                <c:pt idx="3">
                  <c:v>0</c:v>
                </c:pt>
                <c:pt idx="4">
                  <c:v>0</c:v>
                </c:pt>
                <c:pt idx="5">
                  <c:v>0</c:v>
                </c:pt>
                <c:pt idx="6">
                  <c:v>0</c:v>
                </c:pt>
                <c:pt idx="7">
                  <c:v>0</c:v>
                </c:pt>
                <c:pt idx="8">
                  <c:v>0</c:v>
                </c:pt>
                <c:pt idx="9">
                  <c:v>0</c:v>
                </c:pt>
                <c:pt idx="10">
                  <c:v>4</c:v>
                </c:pt>
                <c:pt idx="11">
                  <c:v>5</c:v>
                </c:pt>
                <c:pt idx="12">
                  <c:v>0</c:v>
                </c:pt>
                <c:pt idx="13">
                  <c:v>0</c:v>
                </c:pt>
                <c:pt idx="14">
                  <c:v>0</c:v>
                </c:pt>
                <c:pt idx="15">
                  <c:v>0</c:v>
                </c:pt>
                <c:pt idx="16">
                  <c:v>0</c:v>
                </c:pt>
                <c:pt idx="17">
                  <c:v>12</c:v>
                </c:pt>
                <c:pt idx="18">
                  <c:v>19</c:v>
                </c:pt>
                <c:pt idx="19">
                  <c:v>0</c:v>
                </c:pt>
                <c:pt idx="20">
                  <c:v>5</c:v>
                </c:pt>
                <c:pt idx="21">
                  <c:v>12</c:v>
                </c:pt>
                <c:pt idx="22">
                  <c:v>12</c:v>
                </c:pt>
                <c:pt idx="23">
                  <c:v>19</c:v>
                </c:pt>
                <c:pt idx="24">
                  <c:v>17</c:v>
                </c:pt>
              </c:numCache>
            </c:numRef>
          </c:val>
          <c:extLst>
            <c:ext xmlns:c16="http://schemas.microsoft.com/office/drawing/2014/chart" uri="{C3380CC4-5D6E-409C-BE32-E72D297353CC}">
              <c16:uniqueId val="{00000002-1738-463A-B85B-3085CDB36D06}"/>
            </c:ext>
          </c:extLst>
        </c:ser>
        <c:dLbls>
          <c:showLegendKey val="0"/>
          <c:showVal val="0"/>
          <c:showCatName val="0"/>
          <c:showSerName val="0"/>
          <c:showPercent val="0"/>
          <c:showBubbleSize val="0"/>
        </c:dLbls>
        <c:gapWidth val="20"/>
        <c:overlap val="100"/>
        <c:axId val="59818624"/>
        <c:axId val="204298816"/>
      </c:barChart>
      <c:catAx>
        <c:axId val="59818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04298816"/>
        <c:crosses val="autoZero"/>
        <c:auto val="1"/>
        <c:lblAlgn val="ctr"/>
        <c:lblOffset val="100"/>
        <c:noMultiLvlLbl val="0"/>
      </c:catAx>
      <c:valAx>
        <c:axId val="204298816"/>
        <c:scaling>
          <c:orientation val="minMax"/>
        </c:scaling>
        <c:delete val="0"/>
        <c:axPos val="t"/>
        <c:majorGridlines>
          <c:spPr>
            <a:ln w="9525" cap="flat" cmpd="sng" algn="ctr">
              <a:solidFill>
                <a:schemeClr val="tx1">
                  <a:lumMod val="15000"/>
                  <a:lumOff val="85000"/>
                </a:schemeClr>
              </a:solidFill>
              <a:round/>
              <a:headEnd type="none" w="med" len="med"/>
              <a:tailEnd type="none" w="med" len="med"/>
            </a:ln>
            <a:effectLst/>
          </c:spPr>
        </c:majorGridlines>
        <c:numFmt formatCode="m/d/yyyy" sourceLinked="1"/>
        <c:majorTickMark val="none"/>
        <c:minorTickMark val="none"/>
        <c:tickLblPos val="nextTo"/>
        <c:spPr>
          <a:noFill/>
          <a:ln cap="rnd">
            <a:noFill/>
          </a:ln>
          <a:effectLst/>
        </c:spPr>
        <c:txPr>
          <a:bodyPr rot="-54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9818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6">
            <a:lumMod val="20000"/>
            <a:lumOff val="80000"/>
          </a:schemeClr>
        </a:gs>
        <a:gs pos="26000">
          <a:schemeClr val="bg1"/>
        </a:gs>
      </a:gsLst>
      <a:lin ang="5400000" scaled="1"/>
    </a:gra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7EDC80"/>
              </a:solidFill>
              <a:ln w="19050">
                <a:solidFill>
                  <a:schemeClr val="lt1"/>
                </a:solidFill>
              </a:ln>
              <a:effectLst/>
            </c:spPr>
            <c:extLst>
              <c:ext xmlns:c16="http://schemas.microsoft.com/office/drawing/2014/chart" uri="{C3380CC4-5D6E-409C-BE32-E72D297353CC}">
                <c16:uniqueId val="{00000002-4F43-46C7-B13D-F013D705AA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40-42AC-8194-C44CC020E24F}"/>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3-4F43-46C7-B13D-F013D705AADA}"/>
              </c:ext>
            </c:extLst>
          </c:dPt>
          <c:val>
            <c:numRef>
              <c:f>'Project Plan (1)'!$H$5:$H$7</c:f>
              <c:numCache>
                <c:formatCode>0%</c:formatCode>
                <c:ptCount val="3"/>
                <c:pt idx="0">
                  <c:v>0.66520000000000012</c:v>
                </c:pt>
                <c:pt idx="2">
                  <c:v>0.33479999999999988</c:v>
                </c:pt>
              </c:numCache>
            </c:numRef>
          </c:val>
          <c:extLst>
            <c:ext xmlns:c16="http://schemas.microsoft.com/office/drawing/2014/chart" uri="{C3380CC4-5D6E-409C-BE32-E72D297353CC}">
              <c16:uniqueId val="{00000000-4F43-46C7-B13D-F013D705AADA}"/>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772058195699"/>
          <c:y val="0.27325606137463421"/>
          <c:w val="0.78400234624137333"/>
          <c:h val="0.69540471820035077"/>
        </c:manualLayout>
      </c:layout>
      <c:barChart>
        <c:barDir val="bar"/>
        <c:grouping val="stacked"/>
        <c:varyColors val="0"/>
        <c:ser>
          <c:idx val="0"/>
          <c:order val="0"/>
          <c:tx>
            <c:strRef>
              <c:f>'Project Plan (2)'!$D$9</c:f>
              <c:strCache>
                <c:ptCount val="1"/>
                <c:pt idx="0">
                  <c:v>Start Date</c:v>
                </c:pt>
              </c:strCache>
            </c:strRef>
          </c:tx>
          <c:spPr>
            <a:solidFill>
              <a:srgbClr val="FFFFFF">
                <a:alpha val="1000"/>
              </a:srgbClr>
            </a:solidFill>
            <a:ln>
              <a:noFill/>
            </a:ln>
            <a:effectLst/>
          </c:spPr>
          <c:invertIfNegative val="0"/>
          <c:cat>
            <c:strRef>
              <c:f>'Project Plan (2)'!$B$10:$B$34</c:f>
              <c:strCache>
                <c:ptCount val="21"/>
                <c:pt idx="0">
                  <c:v>Data Quality Framework</c:v>
                </c:pt>
                <c:pt idx="1">
                  <c:v>Data Quality Rules Development - Mumaris+ (phase 1)</c:v>
                </c:pt>
                <c:pt idx="2">
                  <c:v>Data Quality Monitoring - Mumaris+ (phase 1)</c:v>
                </c:pt>
                <c:pt idx="3">
                  <c:v>Data Quality Issues Resolution - Mumaris+ (phase 1)</c:v>
                </c:pt>
                <c:pt idx="4">
                  <c:v>Data Quality Service Level Agreements  - Mumaris+ (phase 1)</c:v>
                </c:pt>
                <c:pt idx="5">
                  <c:v>Data Quality Tools  - Mumaris+ (phase 1)</c:v>
                </c:pt>
                <c:pt idx="6">
                  <c:v>Data Quality Trends - Mumaris+ (phase 1)</c:v>
                </c:pt>
                <c:pt idx="7">
                  <c:v>Data Quality Issues Resolution - Mumaris+ (phase 1)</c:v>
                </c:pt>
                <c:pt idx="8">
                  <c:v>Data Quality Checkpoints - Mumaris+ (phase 1)</c:v>
                </c:pt>
                <c:pt idx="9">
                  <c:v>Data Quality Support (Process+Tool) - Mumaris+ (phase 1)</c:v>
                </c:pt>
                <c:pt idx="10">
                  <c:v>Data Quality Metadata - Mumaris+ (phase 1)</c:v>
                </c:pt>
                <c:pt idx="11">
                  <c:v>Data Quality Rules Development - Training System (phase 1)</c:v>
                </c:pt>
                <c:pt idx="12">
                  <c:v>Data Quality Monitoring - Training System (phase 1)</c:v>
                </c:pt>
                <c:pt idx="13">
                  <c:v>Data Quality Issues Resolution -Training System (phase 1)</c:v>
                </c:pt>
                <c:pt idx="14">
                  <c:v>Data Quality Service Level Agreements  - Training System (phase 1)</c:v>
                </c:pt>
                <c:pt idx="15">
                  <c:v>Data Quality Tools  - Training System (phase 1)</c:v>
                </c:pt>
                <c:pt idx="16">
                  <c:v>Data Quality Trends - Training System (phase 1)</c:v>
                </c:pt>
                <c:pt idx="17">
                  <c:v>Data Quality Issues Resolution - Training System (phase 1)</c:v>
                </c:pt>
                <c:pt idx="18">
                  <c:v>Data Quality Checkpoints - Training System (phase 1)</c:v>
                </c:pt>
                <c:pt idx="19">
                  <c:v>Data Quality Support (Process+Tool) - Training System (phase 1)</c:v>
                </c:pt>
                <c:pt idx="20">
                  <c:v>Data Quality Metadata - Training System (phase 1)</c:v>
                </c:pt>
              </c:strCache>
            </c:strRef>
          </c:cat>
          <c:val>
            <c:numRef>
              <c:f>'Project Plan (2)'!$D$10:$D$34</c:f>
              <c:numCache>
                <c:formatCode>m/d/yyyy</c:formatCode>
                <c:ptCount val="25"/>
                <c:pt idx="0">
                  <c:v>45509</c:v>
                </c:pt>
                <c:pt idx="1">
                  <c:v>45522</c:v>
                </c:pt>
                <c:pt idx="2">
                  <c:v>45536</c:v>
                </c:pt>
                <c:pt idx="3">
                  <c:v>45509</c:v>
                </c:pt>
                <c:pt idx="4">
                  <c:v>45522</c:v>
                </c:pt>
                <c:pt idx="5">
                  <c:v>45536</c:v>
                </c:pt>
                <c:pt idx="6">
                  <c:v>45509</c:v>
                </c:pt>
                <c:pt idx="7">
                  <c:v>45531</c:v>
                </c:pt>
                <c:pt idx="8">
                  <c:v>45509</c:v>
                </c:pt>
                <c:pt idx="9">
                  <c:v>45531</c:v>
                </c:pt>
                <c:pt idx="10">
                  <c:v>45384</c:v>
                </c:pt>
                <c:pt idx="11">
                  <c:v>45384</c:v>
                </c:pt>
                <c:pt idx="12">
                  <c:v>45384</c:v>
                </c:pt>
                <c:pt idx="13">
                  <c:v>45384</c:v>
                </c:pt>
                <c:pt idx="14">
                  <c:v>45384</c:v>
                </c:pt>
                <c:pt idx="15">
                  <c:v>45384</c:v>
                </c:pt>
                <c:pt idx="16">
                  <c:v>45384</c:v>
                </c:pt>
                <c:pt idx="17">
                  <c:v>45384</c:v>
                </c:pt>
                <c:pt idx="18">
                  <c:v>45384</c:v>
                </c:pt>
                <c:pt idx="19">
                  <c:v>45384</c:v>
                </c:pt>
                <c:pt idx="20">
                  <c:v>45384</c:v>
                </c:pt>
              </c:numCache>
            </c:numRef>
          </c:val>
          <c:extLst>
            <c:ext xmlns:c16="http://schemas.microsoft.com/office/drawing/2014/chart" uri="{C3380CC4-5D6E-409C-BE32-E72D297353CC}">
              <c16:uniqueId val="{00000000-0A21-4835-A39A-C2992E2BCA75}"/>
            </c:ext>
          </c:extLst>
        </c:ser>
        <c:ser>
          <c:idx val="1"/>
          <c:order val="1"/>
          <c:tx>
            <c:strRef>
              <c:f>'Project Plan (2)'!$I$9</c:f>
              <c:strCache>
                <c:ptCount val="1"/>
                <c:pt idx="0">
                  <c:v>Completed</c:v>
                </c:pt>
              </c:strCache>
            </c:strRef>
          </c:tx>
          <c:spPr>
            <a:solidFill>
              <a:srgbClr val="7EDC80"/>
            </a:solidFill>
            <a:ln>
              <a:noFill/>
            </a:ln>
            <a:effectLst/>
          </c:spPr>
          <c:invertIfNegative val="0"/>
          <c:cat>
            <c:strRef>
              <c:f>'Project Plan (2)'!$B$10:$B$34</c:f>
              <c:strCache>
                <c:ptCount val="21"/>
                <c:pt idx="0">
                  <c:v>Data Quality Framework</c:v>
                </c:pt>
                <c:pt idx="1">
                  <c:v>Data Quality Rules Development - Mumaris+ (phase 1)</c:v>
                </c:pt>
                <c:pt idx="2">
                  <c:v>Data Quality Monitoring - Mumaris+ (phase 1)</c:v>
                </c:pt>
                <c:pt idx="3">
                  <c:v>Data Quality Issues Resolution - Mumaris+ (phase 1)</c:v>
                </c:pt>
                <c:pt idx="4">
                  <c:v>Data Quality Service Level Agreements  - Mumaris+ (phase 1)</c:v>
                </c:pt>
                <c:pt idx="5">
                  <c:v>Data Quality Tools  - Mumaris+ (phase 1)</c:v>
                </c:pt>
                <c:pt idx="6">
                  <c:v>Data Quality Trends - Mumaris+ (phase 1)</c:v>
                </c:pt>
                <c:pt idx="7">
                  <c:v>Data Quality Issues Resolution - Mumaris+ (phase 1)</c:v>
                </c:pt>
                <c:pt idx="8">
                  <c:v>Data Quality Checkpoints - Mumaris+ (phase 1)</c:v>
                </c:pt>
                <c:pt idx="9">
                  <c:v>Data Quality Support (Process+Tool) - Mumaris+ (phase 1)</c:v>
                </c:pt>
                <c:pt idx="10">
                  <c:v>Data Quality Metadata - Mumaris+ (phase 1)</c:v>
                </c:pt>
                <c:pt idx="11">
                  <c:v>Data Quality Rules Development - Training System (phase 1)</c:v>
                </c:pt>
                <c:pt idx="12">
                  <c:v>Data Quality Monitoring - Training System (phase 1)</c:v>
                </c:pt>
                <c:pt idx="13">
                  <c:v>Data Quality Issues Resolution -Training System (phase 1)</c:v>
                </c:pt>
                <c:pt idx="14">
                  <c:v>Data Quality Service Level Agreements  - Training System (phase 1)</c:v>
                </c:pt>
                <c:pt idx="15">
                  <c:v>Data Quality Tools  - Training System (phase 1)</c:v>
                </c:pt>
                <c:pt idx="16">
                  <c:v>Data Quality Trends - Training System (phase 1)</c:v>
                </c:pt>
                <c:pt idx="17">
                  <c:v>Data Quality Issues Resolution - Training System (phase 1)</c:v>
                </c:pt>
                <c:pt idx="18">
                  <c:v>Data Quality Checkpoints - Training System (phase 1)</c:v>
                </c:pt>
                <c:pt idx="19">
                  <c:v>Data Quality Support (Process+Tool) - Training System (phase 1)</c:v>
                </c:pt>
                <c:pt idx="20">
                  <c:v>Data Quality Metadata - Training System (phase 1)</c:v>
                </c:pt>
              </c:strCache>
            </c:strRef>
          </c:cat>
          <c:val>
            <c:numRef>
              <c:f>'Project Plan (2)'!$I$10:$I$34</c:f>
              <c:numCache>
                <c:formatCode>General</c:formatCode>
                <c:ptCount val="25"/>
                <c:pt idx="0">
                  <c:v>11</c:v>
                </c:pt>
                <c:pt idx="1">
                  <c:v>8</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#N/A</c:v>
                </c:pt>
                <c:pt idx="22">
                  <c:v>#N/A</c:v>
                </c:pt>
                <c:pt idx="23">
                  <c:v>#N/A</c:v>
                </c:pt>
                <c:pt idx="24">
                  <c:v>#N/A</c:v>
                </c:pt>
              </c:numCache>
            </c:numRef>
          </c:val>
          <c:extLst>
            <c:ext xmlns:c16="http://schemas.microsoft.com/office/drawing/2014/chart" uri="{C3380CC4-5D6E-409C-BE32-E72D297353CC}">
              <c16:uniqueId val="{00000001-0A21-4835-A39A-C2992E2BCA75}"/>
            </c:ext>
          </c:extLst>
        </c:ser>
        <c:ser>
          <c:idx val="2"/>
          <c:order val="2"/>
          <c:tx>
            <c:strRef>
              <c:f>'Project Plan (2)'!$J$9</c:f>
              <c:strCache>
                <c:ptCount val="1"/>
                <c:pt idx="0">
                  <c:v>Pending</c:v>
                </c:pt>
              </c:strCache>
            </c:strRef>
          </c:tx>
          <c:spPr>
            <a:solidFill>
              <a:schemeClr val="accent6">
                <a:lumMod val="20000"/>
                <a:lumOff val="80000"/>
              </a:schemeClr>
            </a:solidFill>
            <a:ln>
              <a:noFill/>
            </a:ln>
            <a:effectLst/>
          </c:spPr>
          <c:invertIfNegative val="0"/>
          <c:cat>
            <c:strRef>
              <c:f>'Project Plan (2)'!$B$10:$B$34</c:f>
              <c:strCache>
                <c:ptCount val="21"/>
                <c:pt idx="0">
                  <c:v>Data Quality Framework</c:v>
                </c:pt>
                <c:pt idx="1">
                  <c:v>Data Quality Rules Development - Mumaris+ (phase 1)</c:v>
                </c:pt>
                <c:pt idx="2">
                  <c:v>Data Quality Monitoring - Mumaris+ (phase 1)</c:v>
                </c:pt>
                <c:pt idx="3">
                  <c:v>Data Quality Issues Resolution - Mumaris+ (phase 1)</c:v>
                </c:pt>
                <c:pt idx="4">
                  <c:v>Data Quality Service Level Agreements  - Mumaris+ (phase 1)</c:v>
                </c:pt>
                <c:pt idx="5">
                  <c:v>Data Quality Tools  - Mumaris+ (phase 1)</c:v>
                </c:pt>
                <c:pt idx="6">
                  <c:v>Data Quality Trends - Mumaris+ (phase 1)</c:v>
                </c:pt>
                <c:pt idx="7">
                  <c:v>Data Quality Issues Resolution - Mumaris+ (phase 1)</c:v>
                </c:pt>
                <c:pt idx="8">
                  <c:v>Data Quality Checkpoints - Mumaris+ (phase 1)</c:v>
                </c:pt>
                <c:pt idx="9">
                  <c:v>Data Quality Support (Process+Tool) - Mumaris+ (phase 1)</c:v>
                </c:pt>
                <c:pt idx="10">
                  <c:v>Data Quality Metadata - Mumaris+ (phase 1)</c:v>
                </c:pt>
                <c:pt idx="11">
                  <c:v>Data Quality Rules Development - Training System (phase 1)</c:v>
                </c:pt>
                <c:pt idx="12">
                  <c:v>Data Quality Monitoring - Training System (phase 1)</c:v>
                </c:pt>
                <c:pt idx="13">
                  <c:v>Data Quality Issues Resolution -Training System (phase 1)</c:v>
                </c:pt>
                <c:pt idx="14">
                  <c:v>Data Quality Service Level Agreements  - Training System (phase 1)</c:v>
                </c:pt>
                <c:pt idx="15">
                  <c:v>Data Quality Tools  - Training System (phase 1)</c:v>
                </c:pt>
                <c:pt idx="16">
                  <c:v>Data Quality Trends - Training System (phase 1)</c:v>
                </c:pt>
                <c:pt idx="17">
                  <c:v>Data Quality Issues Resolution - Training System (phase 1)</c:v>
                </c:pt>
                <c:pt idx="18">
                  <c:v>Data Quality Checkpoints - Training System (phase 1)</c:v>
                </c:pt>
                <c:pt idx="19">
                  <c:v>Data Quality Support (Process+Tool) - Training System (phase 1)</c:v>
                </c:pt>
                <c:pt idx="20">
                  <c:v>Data Quality Metadata - Training System (phase 1)</c:v>
                </c:pt>
              </c:strCache>
            </c:strRef>
          </c:cat>
          <c:val>
            <c:numRef>
              <c:f>'Project Plan (2)'!$J$10:$J$34</c:f>
              <c:numCache>
                <c:formatCode>General</c:formatCode>
                <c:ptCount val="25"/>
                <c:pt idx="0">
                  <c:v>31</c:v>
                </c:pt>
                <c:pt idx="1">
                  <c:v>4</c:v>
                </c:pt>
                <c:pt idx="2">
                  <c:v>12</c:v>
                </c:pt>
                <c:pt idx="3">
                  <c:v>11</c:v>
                </c:pt>
                <c:pt idx="4">
                  <c:v>12</c:v>
                </c:pt>
                <c:pt idx="5">
                  <c:v>12</c:v>
                </c:pt>
                <c:pt idx="6">
                  <c:v>23</c:v>
                </c:pt>
                <c:pt idx="7">
                  <c:v>10</c:v>
                </c:pt>
                <c:pt idx="8">
                  <c:v>23</c:v>
                </c:pt>
                <c:pt idx="9">
                  <c:v>10</c:v>
                </c:pt>
                <c:pt idx="10">
                  <c:v>14</c:v>
                </c:pt>
                <c:pt idx="11">
                  <c:v>14</c:v>
                </c:pt>
                <c:pt idx="12">
                  <c:v>14</c:v>
                </c:pt>
                <c:pt idx="13">
                  <c:v>14</c:v>
                </c:pt>
                <c:pt idx="14">
                  <c:v>14</c:v>
                </c:pt>
                <c:pt idx="15">
                  <c:v>14</c:v>
                </c:pt>
                <c:pt idx="16">
                  <c:v>14</c:v>
                </c:pt>
                <c:pt idx="17">
                  <c:v>14</c:v>
                </c:pt>
                <c:pt idx="18">
                  <c:v>14</c:v>
                </c:pt>
                <c:pt idx="19">
                  <c:v>14</c:v>
                </c:pt>
                <c:pt idx="20">
                  <c:v>14</c:v>
                </c:pt>
                <c:pt idx="21">
                  <c:v>#N/A</c:v>
                </c:pt>
                <c:pt idx="22">
                  <c:v>#N/A</c:v>
                </c:pt>
                <c:pt idx="23">
                  <c:v>#N/A</c:v>
                </c:pt>
                <c:pt idx="24">
                  <c:v>#N/A</c:v>
                </c:pt>
              </c:numCache>
            </c:numRef>
          </c:val>
          <c:extLst>
            <c:ext xmlns:c16="http://schemas.microsoft.com/office/drawing/2014/chart" uri="{C3380CC4-5D6E-409C-BE32-E72D297353CC}">
              <c16:uniqueId val="{00000002-0A21-4835-A39A-C2992E2BCA75}"/>
            </c:ext>
          </c:extLst>
        </c:ser>
        <c:dLbls>
          <c:showLegendKey val="0"/>
          <c:showVal val="0"/>
          <c:showCatName val="0"/>
          <c:showSerName val="0"/>
          <c:showPercent val="0"/>
          <c:showBubbleSize val="0"/>
        </c:dLbls>
        <c:gapWidth val="20"/>
        <c:overlap val="100"/>
        <c:axId val="59818624"/>
        <c:axId val="204298816"/>
      </c:barChart>
      <c:catAx>
        <c:axId val="59818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04298816"/>
        <c:crosses val="autoZero"/>
        <c:auto val="1"/>
        <c:lblAlgn val="ctr"/>
        <c:lblOffset val="100"/>
        <c:noMultiLvlLbl val="0"/>
      </c:catAx>
      <c:valAx>
        <c:axId val="204298816"/>
        <c:scaling>
          <c:orientation val="minMax"/>
        </c:scaling>
        <c:delete val="0"/>
        <c:axPos val="t"/>
        <c:majorGridlines>
          <c:spPr>
            <a:ln w="9525" cap="flat" cmpd="sng" algn="ctr">
              <a:solidFill>
                <a:schemeClr val="tx1">
                  <a:lumMod val="15000"/>
                  <a:lumOff val="85000"/>
                </a:schemeClr>
              </a:solidFill>
              <a:round/>
              <a:headEnd type="none" w="med" len="med"/>
              <a:tailEnd type="none" w="med" len="med"/>
            </a:ln>
            <a:effectLst/>
          </c:spPr>
        </c:majorGridlines>
        <c:numFmt formatCode="m/d/yyyy" sourceLinked="1"/>
        <c:majorTickMark val="none"/>
        <c:minorTickMark val="none"/>
        <c:tickLblPos val="nextTo"/>
        <c:spPr>
          <a:noFill/>
          <a:ln cap="rnd">
            <a:noFill/>
          </a:ln>
          <a:effectLst/>
        </c:spPr>
        <c:txPr>
          <a:bodyPr rot="-54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9818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6">
            <a:lumMod val="20000"/>
            <a:lumOff val="80000"/>
          </a:schemeClr>
        </a:gs>
        <a:gs pos="26000">
          <a:schemeClr val="bg1"/>
        </a:gs>
      </a:gsLst>
      <a:lin ang="5400000" scaled="1"/>
    </a:gra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7EDC80"/>
              </a:solidFill>
              <a:ln w="19050">
                <a:solidFill>
                  <a:schemeClr val="lt1"/>
                </a:solidFill>
              </a:ln>
              <a:effectLst/>
            </c:spPr>
            <c:extLst>
              <c:ext xmlns:c16="http://schemas.microsoft.com/office/drawing/2014/chart" uri="{C3380CC4-5D6E-409C-BE32-E72D297353CC}">
                <c16:uniqueId val="{00000001-A4B2-468F-AA79-9767C0B043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4B2-468F-AA79-9767C0B04346}"/>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A4B2-468F-AA79-9767C0B04346}"/>
              </c:ext>
            </c:extLst>
          </c:dPt>
          <c:val>
            <c:numRef>
              <c:f>'Project Plan (2)'!$H$5:$H$7</c:f>
              <c:numCache>
                <c:formatCode>0%</c:formatCode>
                <c:ptCount val="3"/>
                <c:pt idx="0">
                  <c:v>4.5238095238095237E-2</c:v>
                </c:pt>
                <c:pt idx="2">
                  <c:v>0.95476190476190481</c:v>
                </c:pt>
              </c:numCache>
            </c:numRef>
          </c:val>
          <c:extLst>
            <c:ext xmlns:c16="http://schemas.microsoft.com/office/drawing/2014/chart" uri="{C3380CC4-5D6E-409C-BE32-E72D297353CC}">
              <c16:uniqueId val="{00000006-A4B2-468F-AA79-9767C0B04346}"/>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1.png"/><Relationship Id="rId7" Type="http://schemas.openxmlformats.org/officeDocument/2006/relationships/hyperlink" Target="https://analysistabs.com/project/management/?utm_source=af&amp;utm_medium=xlpplan" TargetMode="External"/><Relationship Id="rId2" Type="http://schemas.openxmlformats.org/officeDocument/2006/relationships/hyperlink" Target="https://projectplantemplate.net/?utm_source=PPTNet_fxl_gc" TargetMode="External"/><Relationship Id="rId1" Type="http://schemas.openxmlformats.org/officeDocument/2006/relationships/hyperlink" Target="#'Advanced Project Plan Template'!A1"/><Relationship Id="rId6" Type="http://schemas.openxmlformats.org/officeDocument/2006/relationships/image" Target="../media/image3.jpeg"/><Relationship Id="rId5" Type="http://schemas.openxmlformats.org/officeDocument/2006/relationships/hyperlink" Target="https://analysistabs.org/?utm_source=PPTNet_fxl_gc" TargetMode="Externa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https://analysistabs.com/project/management/templates/?utm_source=af&amp;utm_medium=xlpplan"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analysistabs.org/?utm_source=PPTNet_fxl_gc&amp;utm_medium=xlpplan" TargetMode="Externa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hyperlink" Target="https://analysistabs.org/?utm_source=PPTNet_fxl_gc&amp;utm_medium=xlpplan" TargetMode="Externa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https://analysistabs.com/project/management/?utm_source=af&amp;utm_medium=xlpplan" TargetMode="External"/></Relationships>
</file>

<file path=xl/drawings/drawing1.xml><?xml version="1.0" encoding="utf-8"?>
<xdr:wsDr xmlns:xdr="http://schemas.openxmlformats.org/drawingml/2006/spreadsheetDrawing" xmlns:a="http://schemas.openxmlformats.org/drawingml/2006/main">
  <xdr:twoCellAnchor>
    <xdr:from>
      <xdr:col>10</xdr:col>
      <xdr:colOff>19050</xdr:colOff>
      <xdr:row>5</xdr:row>
      <xdr:rowOff>0</xdr:rowOff>
    </xdr:from>
    <xdr:to>
      <xdr:col>12</xdr:col>
      <xdr:colOff>628650</xdr:colOff>
      <xdr:row>5</xdr:row>
      <xdr:rowOff>0</xdr:rowOff>
    </xdr:to>
    <xdr:sp macro="" textlink="">
      <xdr:nvSpPr>
        <xdr:cNvPr id="2" name="Rounded Rectangle 5">
          <a:hlinkClick xmlns:r="http://schemas.openxmlformats.org/officeDocument/2006/relationships" r:id="rId1" tooltip="Goto Data Sheet"/>
          <a:extLst>
            <a:ext uri="{FF2B5EF4-FFF2-40B4-BE49-F238E27FC236}">
              <a16:creationId xmlns:a16="http://schemas.microsoft.com/office/drawing/2014/main" id="{3CF86858-A8C4-4D6B-BB64-B936DA137460}"/>
            </a:ext>
          </a:extLst>
        </xdr:cNvPr>
        <xdr:cNvSpPr/>
      </xdr:nvSpPr>
      <xdr:spPr>
        <a:xfrm>
          <a:off x="5534025" y="1333500"/>
          <a:ext cx="1809750" cy="0"/>
        </a:xfrm>
        <a:prstGeom prst="roundRect">
          <a:avLst>
            <a:gd name="adj" fmla="val 6794"/>
          </a:avLst>
        </a:prstGeom>
        <a:solidFill>
          <a:schemeClr val="bg2">
            <a:lumMod val="65000"/>
          </a:schemeClr>
        </a:solidFill>
        <a:ln>
          <a:noFill/>
        </a:ln>
        <a:scene3d>
          <a:camera prst="orthographicFront"/>
          <a:lightRig rig="threePt" dir="t"/>
        </a:scene3d>
        <a:sp3d>
          <a:bevelT w="63500" h="44450" prst="coolSlant"/>
        </a:sp3d>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1" i="0">
              <a:solidFill>
                <a:schemeClr val="tx2"/>
              </a:solidFill>
              <a:effectLst/>
              <a:latin typeface="+mn-lt"/>
              <a:ea typeface="+mn-ea"/>
              <a:cs typeface="+mn-cs"/>
            </a:rPr>
            <a:t>Advanced Templates</a:t>
          </a:r>
          <a:r>
            <a:rPr lang="en-US" sz="1200" b="1" i="0">
              <a:solidFill>
                <a:schemeClr val="tx2"/>
              </a:solidFill>
              <a:effectLst/>
              <a:latin typeface="Webdings" panose="05030102010509060703" pitchFamily="18" charset="2"/>
              <a:ea typeface="+mn-ea"/>
              <a:cs typeface="+mn-cs"/>
            </a:rPr>
            <a:t>4</a:t>
          </a:r>
        </a:p>
      </xdr:txBody>
    </xdr:sp>
    <xdr:clientData/>
  </xdr:twoCellAnchor>
  <xdr:twoCellAnchor editAs="oneCell">
    <xdr:from>
      <xdr:col>3</xdr:col>
      <xdr:colOff>185540</xdr:colOff>
      <xdr:row>19</xdr:row>
      <xdr:rowOff>20862</xdr:rowOff>
    </xdr:from>
    <xdr:to>
      <xdr:col>12</xdr:col>
      <xdr:colOff>332558</xdr:colOff>
      <xdr:row>33</xdr:row>
      <xdr:rowOff>168088</xdr:rowOff>
    </xdr:to>
    <xdr:pic>
      <xdr:nvPicPr>
        <xdr:cNvPr id="3" name="Picture 2" descr="Project Plan Templates">
          <a:hlinkClick xmlns:r="http://schemas.openxmlformats.org/officeDocument/2006/relationships" r:id="rId2" tooltip="Free Project Planning Templates"/>
          <a:extLst>
            <a:ext uri="{FF2B5EF4-FFF2-40B4-BE49-F238E27FC236}">
              <a16:creationId xmlns:a16="http://schemas.microsoft.com/office/drawing/2014/main" id="{489A1DC2-7383-43CC-AA23-1AED9C67DD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9393" y="4368744"/>
          <a:ext cx="5593077" cy="2814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141755</xdr:colOff>
      <xdr:row>17</xdr:row>
      <xdr:rowOff>45945</xdr:rowOff>
    </xdr:from>
    <xdr:to>
      <xdr:col>7</xdr:col>
      <xdr:colOff>123825</xdr:colOff>
      <xdr:row>17</xdr:row>
      <xdr:rowOff>505415</xdr:rowOff>
    </xdr:to>
    <xdr:grpSp>
      <xdr:nvGrpSpPr>
        <xdr:cNvPr id="4" name="Group 3">
          <a:hlinkClick xmlns:r="http://schemas.openxmlformats.org/officeDocument/2006/relationships" r:id="rId2"/>
          <a:extLst>
            <a:ext uri="{FF2B5EF4-FFF2-40B4-BE49-F238E27FC236}">
              <a16:creationId xmlns:a16="http://schemas.microsoft.com/office/drawing/2014/main" id="{70E38AC6-31F6-453E-8265-704146DE4F12}"/>
            </a:ext>
          </a:extLst>
        </xdr:cNvPr>
        <xdr:cNvGrpSpPr/>
      </xdr:nvGrpSpPr>
      <xdr:grpSpPr>
        <a:xfrm>
          <a:off x="1449855" y="3989295"/>
          <a:ext cx="2420470" cy="459470"/>
          <a:chOff x="2095500" y="4629151"/>
          <a:chExt cx="2419656" cy="475842"/>
        </a:xfrm>
      </xdr:grpSpPr>
      <xdr:sp macro="" textlink="">
        <xdr:nvSpPr>
          <xdr:cNvPr id="5" name="Rounded Rectangle 6">
            <a:extLst>
              <a:ext uri="{FF2B5EF4-FFF2-40B4-BE49-F238E27FC236}">
                <a16:creationId xmlns:a16="http://schemas.microsoft.com/office/drawing/2014/main" id="{6C8E814D-17FE-4B98-8A5C-9992A6477BC7}"/>
              </a:ext>
            </a:extLst>
          </xdr:cNvPr>
          <xdr:cNvSpPr/>
        </xdr:nvSpPr>
        <xdr:spPr>
          <a:xfrm>
            <a:off x="2228873" y="4647793"/>
            <a:ext cx="2286283" cy="457200"/>
          </a:xfrm>
          <a:prstGeom prst="roundRect">
            <a:avLst>
              <a:gd name="adj" fmla="val 50000"/>
            </a:avLst>
          </a:prstGeom>
          <a:solidFill>
            <a:schemeClr val="accent6">
              <a:alpha val="36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r" defTabSz="914400" eaLnBrk="1" fontAlgn="auto" latinLnBrk="0" hangingPunct="1">
              <a:lnSpc>
                <a:spcPct val="100000"/>
              </a:lnSpc>
              <a:spcBef>
                <a:spcPts val="0"/>
              </a:spcBef>
              <a:spcAft>
                <a:spcPts val="0"/>
              </a:spcAft>
              <a:buClrTx/>
              <a:buSzTx/>
              <a:buFontTx/>
              <a:buNone/>
              <a:tabLst/>
              <a:defRPr/>
            </a:pPr>
            <a:r>
              <a:rPr lang="nl-NL" sz="1200" b="1" i="0">
                <a:solidFill>
                  <a:schemeClr val="bg1"/>
                </a:solidFill>
                <a:effectLst/>
                <a:latin typeface="Bahnschrift" panose="020B0502040204020203" pitchFamily="34" charset="0"/>
                <a:ea typeface="+mn-ea"/>
                <a:cs typeface="+mn-cs"/>
              </a:rPr>
              <a:t>ProjectPlanTemplate.Net</a:t>
            </a:r>
          </a:p>
        </xdr:txBody>
      </xdr:sp>
      <xdr:pic>
        <xdr:nvPicPr>
          <xdr:cNvPr id="6" name="Picture 5">
            <a:extLst>
              <a:ext uri="{FF2B5EF4-FFF2-40B4-BE49-F238E27FC236}">
                <a16:creationId xmlns:a16="http://schemas.microsoft.com/office/drawing/2014/main" id="{4F15D446-47DC-4EEB-81D5-9301B5083762}"/>
              </a:ext>
            </a:extLst>
          </xdr:cNvPr>
          <xdr:cNvPicPr>
            <a:picLocks/>
          </xdr:cNvPicPr>
        </xdr:nvPicPr>
        <xdr:blipFill>
          <a:blip xmlns:r="http://schemas.openxmlformats.org/officeDocument/2006/relationships" r:embed="rId4"/>
          <a:srcRect l="7709" t="13522" r="17758" b="10977"/>
          <a:stretch>
            <a:fillRect/>
          </a:stretch>
        </xdr:blipFill>
        <xdr:spPr>
          <a:xfrm>
            <a:off x="2095500" y="4629151"/>
            <a:ext cx="457200" cy="473491"/>
          </a:xfrm>
          <a:custGeom>
            <a:avLst/>
            <a:gdLst>
              <a:gd name="connsiteX0" fmla="*/ 276837 w 553674"/>
              <a:gd name="connsiteY0" fmla="*/ 0 h 553674"/>
              <a:gd name="connsiteX1" fmla="*/ 553674 w 553674"/>
              <a:gd name="connsiteY1" fmla="*/ 276837 h 553674"/>
              <a:gd name="connsiteX2" fmla="*/ 276837 w 553674"/>
              <a:gd name="connsiteY2" fmla="*/ 553674 h 553674"/>
              <a:gd name="connsiteX3" fmla="*/ 0 w 553674"/>
              <a:gd name="connsiteY3" fmla="*/ 276837 h 553674"/>
              <a:gd name="connsiteX4" fmla="*/ 276837 w 553674"/>
              <a:gd name="connsiteY4" fmla="*/ 0 h 5536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53674" h="553674">
                <a:moveTo>
                  <a:pt x="276837" y="0"/>
                </a:moveTo>
                <a:cubicBezTo>
                  <a:pt x="429730" y="0"/>
                  <a:pt x="553674" y="123944"/>
                  <a:pt x="553674" y="276837"/>
                </a:cubicBezTo>
                <a:cubicBezTo>
                  <a:pt x="553674" y="429730"/>
                  <a:pt x="429730" y="553674"/>
                  <a:pt x="276837" y="553674"/>
                </a:cubicBezTo>
                <a:cubicBezTo>
                  <a:pt x="123944" y="553674"/>
                  <a:pt x="0" y="429730"/>
                  <a:pt x="0" y="276837"/>
                </a:cubicBezTo>
                <a:cubicBezTo>
                  <a:pt x="0" y="123944"/>
                  <a:pt x="123944" y="0"/>
                  <a:pt x="276837" y="0"/>
                </a:cubicBezTo>
                <a:close/>
              </a:path>
            </a:pathLst>
          </a:custGeom>
        </xdr:spPr>
      </xdr:pic>
    </xdr:grpSp>
    <xdr:clientData/>
  </xdr:twoCellAnchor>
  <xdr:twoCellAnchor editAs="oneCell">
    <xdr:from>
      <xdr:col>15</xdr:col>
      <xdr:colOff>246243</xdr:colOff>
      <xdr:row>8</xdr:row>
      <xdr:rowOff>37610</xdr:rowOff>
    </xdr:from>
    <xdr:to>
      <xdr:col>25</xdr:col>
      <xdr:colOff>493058</xdr:colOff>
      <xdr:row>32</xdr:row>
      <xdr:rowOff>66114</xdr:rowOff>
    </xdr:to>
    <xdr:pic>
      <xdr:nvPicPr>
        <xdr:cNvPr id="11" name="Picture 10">
          <a:hlinkClick xmlns:r="http://schemas.openxmlformats.org/officeDocument/2006/relationships" r:id="rId5"/>
          <a:extLst>
            <a:ext uri="{FF2B5EF4-FFF2-40B4-BE49-F238E27FC236}">
              <a16:creationId xmlns:a16="http://schemas.microsoft.com/office/drawing/2014/main" id="{249D8939-C346-4186-AE7B-C7C1F076C95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58449" y="1886581"/>
          <a:ext cx="7866815" cy="5251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750795</xdr:colOff>
      <xdr:row>13</xdr:row>
      <xdr:rowOff>212352</xdr:rowOff>
    </xdr:from>
    <xdr:to>
      <xdr:col>19</xdr:col>
      <xdr:colOff>403412</xdr:colOff>
      <xdr:row>15</xdr:row>
      <xdr:rowOff>25172</xdr:rowOff>
    </xdr:to>
    <xdr:sp macro="" textlink="">
      <xdr:nvSpPr>
        <xdr:cNvPr id="9" name="Rounded Rectangle 6">
          <a:hlinkClick xmlns:r="http://schemas.openxmlformats.org/officeDocument/2006/relationships" r:id="rId5"/>
          <a:extLst>
            <a:ext uri="{FF2B5EF4-FFF2-40B4-BE49-F238E27FC236}">
              <a16:creationId xmlns:a16="http://schemas.microsoft.com/office/drawing/2014/main" id="{6747CCC9-FF5F-4982-8C58-DBB277C8D3BE}"/>
            </a:ext>
          </a:extLst>
        </xdr:cNvPr>
        <xdr:cNvSpPr/>
      </xdr:nvSpPr>
      <xdr:spPr>
        <a:xfrm>
          <a:off x="9580470" y="3231777"/>
          <a:ext cx="1938617" cy="441470"/>
        </a:xfrm>
        <a:prstGeom prst="roundRect">
          <a:avLst>
            <a:gd name="adj" fmla="val 50000"/>
          </a:avLst>
        </a:prstGeom>
        <a:solidFill>
          <a:schemeClr val="tx1">
            <a:alpha val="62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Webdings" panose="05030102010509060703" pitchFamily="18" charset="2"/>
              <a:ea typeface="+mn-ea"/>
              <a:cs typeface="+mn-cs"/>
            </a:rPr>
            <a:t>4</a:t>
          </a:r>
          <a:r>
            <a:rPr lang="nl-NL" sz="1600" b="1" i="0">
              <a:solidFill>
                <a:schemeClr val="bg1"/>
              </a:solidFill>
              <a:effectLst/>
              <a:latin typeface="Bahnschrift" panose="020B0502040204020203" pitchFamily="34" charset="0"/>
              <a:ea typeface="+mn-ea"/>
              <a:cs typeface="+mn-cs"/>
            </a:rPr>
            <a:t> Download Now</a:t>
          </a:r>
        </a:p>
      </xdr:txBody>
    </xdr:sp>
    <xdr:clientData/>
  </xdr:twoCellAnchor>
  <xdr:twoCellAnchor editAs="oneCell">
    <xdr:from>
      <xdr:col>2</xdr:col>
      <xdr:colOff>171450</xdr:colOff>
      <xdr:row>0</xdr:row>
      <xdr:rowOff>219075</xdr:rowOff>
    </xdr:from>
    <xdr:to>
      <xdr:col>2</xdr:col>
      <xdr:colOff>670218</xdr:colOff>
      <xdr:row>1</xdr:row>
      <xdr:rowOff>200991</xdr:rowOff>
    </xdr:to>
    <xdr:pic>
      <xdr:nvPicPr>
        <xdr:cNvPr id="8" name="Picture 7">
          <a:hlinkClick xmlns:r="http://schemas.openxmlformats.org/officeDocument/2006/relationships" r:id="rId7" tooltip="analysistabs.com"/>
          <a:extLst>
            <a:ext uri="{FF2B5EF4-FFF2-40B4-BE49-F238E27FC236}">
              <a16:creationId xmlns:a16="http://schemas.microsoft.com/office/drawing/2014/main" id="{020FDF10-63EC-47D9-B43F-38F635011A4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76250" y="219075"/>
          <a:ext cx="498768" cy="496266"/>
        </a:xfrm>
        <a:prstGeom prst="rect">
          <a:avLst/>
        </a:prstGeom>
      </xdr:spPr>
    </xdr:pic>
    <xdr:clientData/>
  </xdr:twoCellAnchor>
  <xdr:twoCellAnchor>
    <xdr:from>
      <xdr:col>8</xdr:col>
      <xdr:colOff>76200</xdr:colOff>
      <xdr:row>17</xdr:row>
      <xdr:rowOff>38100</xdr:rowOff>
    </xdr:from>
    <xdr:to>
      <xdr:col>12</xdr:col>
      <xdr:colOff>233090</xdr:colOff>
      <xdr:row>17</xdr:row>
      <xdr:rowOff>520448</xdr:rowOff>
    </xdr:to>
    <xdr:grpSp>
      <xdr:nvGrpSpPr>
        <xdr:cNvPr id="10" name="Group 9">
          <a:hlinkClick xmlns:r="http://schemas.openxmlformats.org/officeDocument/2006/relationships" r:id="rId9" tooltip="Free Project Management Templates"/>
          <a:extLst>
            <a:ext uri="{FF2B5EF4-FFF2-40B4-BE49-F238E27FC236}">
              <a16:creationId xmlns:a16="http://schemas.microsoft.com/office/drawing/2014/main" id="{BF174CCF-87AA-47B9-8158-F19470C339F6}"/>
            </a:ext>
          </a:extLst>
        </xdr:cNvPr>
        <xdr:cNvGrpSpPr/>
      </xdr:nvGrpSpPr>
      <xdr:grpSpPr>
        <a:xfrm>
          <a:off x="4432300" y="3981450"/>
          <a:ext cx="2595290" cy="482348"/>
          <a:chOff x="4000500" y="3838577"/>
          <a:chExt cx="2581276" cy="476248"/>
        </a:xfrm>
      </xdr:grpSpPr>
      <xdr:sp macro="" textlink="">
        <xdr:nvSpPr>
          <xdr:cNvPr id="12" name="Rounded Rectangle 6">
            <a:extLst>
              <a:ext uri="{FF2B5EF4-FFF2-40B4-BE49-F238E27FC236}">
                <a16:creationId xmlns:a16="http://schemas.microsoft.com/office/drawing/2014/main" id="{32C0E2CC-89D0-3A1A-2420-51F617F4D864}"/>
              </a:ext>
            </a:extLst>
          </xdr:cNvPr>
          <xdr:cNvSpPr/>
        </xdr:nvSpPr>
        <xdr:spPr>
          <a:xfrm>
            <a:off x="4000500" y="3838577"/>
            <a:ext cx="2581276" cy="476248"/>
          </a:xfrm>
          <a:prstGeom prst="roundRect">
            <a:avLst>
              <a:gd name="adj" fmla="val 50000"/>
            </a:avLst>
          </a:prstGeom>
          <a:solidFill>
            <a:schemeClr val="bg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r" defTabSz="914400" eaLnBrk="1" fontAlgn="auto" latinLnBrk="0" hangingPunct="1">
              <a:lnSpc>
                <a:spcPct val="100000"/>
              </a:lnSpc>
              <a:spcBef>
                <a:spcPts val="0"/>
              </a:spcBef>
              <a:spcAft>
                <a:spcPts val="0"/>
              </a:spcAft>
              <a:buClrTx/>
              <a:buSzTx/>
              <a:buFontTx/>
              <a:buNone/>
              <a:tabLst/>
              <a:defRPr/>
            </a:pPr>
            <a:endParaRPr lang="nl-NL" sz="1600" b="1" i="0">
              <a:solidFill>
                <a:schemeClr val="bg1"/>
              </a:solidFill>
              <a:effectLst/>
              <a:latin typeface="Bahnschrift" panose="020B0502040204020203" pitchFamily="34" charset="0"/>
              <a:ea typeface="+mn-ea"/>
              <a:cs typeface="+mn-cs"/>
            </a:endParaRPr>
          </a:p>
        </xdr:txBody>
      </xdr:sp>
      <xdr:pic>
        <xdr:nvPicPr>
          <xdr:cNvPr id="13" name="Picture 12">
            <a:extLst>
              <a:ext uri="{FF2B5EF4-FFF2-40B4-BE49-F238E27FC236}">
                <a16:creationId xmlns:a16="http://schemas.microsoft.com/office/drawing/2014/main" id="{14052E44-2CED-EE38-BDBD-E77507B171B1}"/>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046826" y="3880617"/>
            <a:ext cx="2240972" cy="392168"/>
          </a:xfrm>
          <a:prstGeom prst="rect">
            <a:avLst/>
          </a:prstGeom>
        </xdr:spPr>
      </xdr:pic>
    </xdr:grpSp>
    <xdr:clientData/>
  </xdr:twoCellAnchor>
  <xdr:oneCellAnchor>
    <xdr:from>
      <xdr:col>9</xdr:col>
      <xdr:colOff>447675</xdr:colOff>
      <xdr:row>1</xdr:row>
      <xdr:rowOff>95250</xdr:rowOff>
    </xdr:from>
    <xdr:ext cx="1758687" cy="261610"/>
    <xdr:sp macro="" textlink="">
      <xdr:nvSpPr>
        <xdr:cNvPr id="14" name="TextBox 13">
          <a:extLst>
            <a:ext uri="{FF2B5EF4-FFF2-40B4-BE49-F238E27FC236}">
              <a16:creationId xmlns:a16="http://schemas.microsoft.com/office/drawing/2014/main" id="{90550DAB-B79E-4ABD-BD43-F417B03C0B35}"/>
            </a:ext>
          </a:extLst>
        </xdr:cNvPr>
        <xdr:cNvSpPr txBox="1"/>
      </xdr:nvSpPr>
      <xdr:spPr>
        <a:xfrm>
          <a:off x="5353050" y="609600"/>
          <a:ext cx="1758687"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N" sz="1100" b="0">
              <a:solidFill>
                <a:schemeClr val="accent6"/>
              </a:solidFill>
              <a:latin typeface="Bahnschrift" panose="020B0502040204020203" pitchFamily="34" charset="0"/>
            </a:rPr>
            <a:t>Niruka Technologies LLP</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26</xdr:col>
      <xdr:colOff>0</xdr:colOff>
      <xdr:row>2</xdr:row>
      <xdr:rowOff>0</xdr:rowOff>
    </xdr:from>
    <xdr:to>
      <xdr:col>34</xdr:col>
      <xdr:colOff>9525</xdr:colOff>
      <xdr:row>34</xdr:row>
      <xdr:rowOff>0</xdr:rowOff>
    </xdr:to>
    <xdr:graphicFrame macro="">
      <xdr:nvGraphicFramePr>
        <xdr:cNvPr id="3" name="Chart 2">
          <a:extLst>
            <a:ext uri="{FF2B5EF4-FFF2-40B4-BE49-F238E27FC236}">
              <a16:creationId xmlns:a16="http://schemas.microsoft.com/office/drawing/2014/main" id="{2310DE60-9733-4DA7-AA62-4D8BF750B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115982</xdr:colOff>
      <xdr:row>1</xdr:row>
      <xdr:rowOff>17368</xdr:rowOff>
    </xdr:from>
    <xdr:to>
      <xdr:col>9</xdr:col>
      <xdr:colOff>573181</xdr:colOff>
      <xdr:row>6</xdr:row>
      <xdr:rowOff>121583</xdr:rowOff>
    </xdr:to>
    <xdr:graphicFrame macro="">
      <xdr:nvGraphicFramePr>
        <xdr:cNvPr id="4" name="Chart 3">
          <a:extLst>
            <a:ext uri="{FF2B5EF4-FFF2-40B4-BE49-F238E27FC236}">
              <a16:creationId xmlns:a16="http://schemas.microsoft.com/office/drawing/2014/main" id="{67F5AC82-CEC4-4DF5-81C9-B3F8080EBB21}"/>
            </a:ext>
            <a:ext uri="{147F2762-F138-4A5C-976F-8EAC2B608ADB}">
              <a16:predDERef xmlns:a16="http://schemas.microsoft.com/office/drawing/2014/main" pred="{2310DE60-9733-4DA7-AA62-4D8BF750B8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459442</xdr:colOff>
      <xdr:row>36</xdr:row>
      <xdr:rowOff>22412</xdr:rowOff>
    </xdr:from>
    <xdr:to>
      <xdr:col>28</xdr:col>
      <xdr:colOff>347384</xdr:colOff>
      <xdr:row>37</xdr:row>
      <xdr:rowOff>44824</xdr:rowOff>
    </xdr:to>
    <xdr:sp macro="" textlink="">
      <xdr:nvSpPr>
        <xdr:cNvPr id="2" name="Rounded Rectangle 6">
          <a:hlinkClick xmlns:r="http://schemas.openxmlformats.org/officeDocument/2006/relationships" r:id="rId3" tooltip="120+ Premium Project Management Templates"/>
          <a:extLst>
            <a:ext uri="{FF2B5EF4-FFF2-40B4-BE49-F238E27FC236}">
              <a16:creationId xmlns:a16="http://schemas.microsoft.com/office/drawing/2014/main" id="{8BE1BE16-9E75-41EB-99CB-13FD2C4472BB}"/>
            </a:ext>
          </a:extLst>
        </xdr:cNvPr>
        <xdr:cNvSpPr/>
      </xdr:nvSpPr>
      <xdr:spPr>
        <a:xfrm>
          <a:off x="10264589" y="9446559"/>
          <a:ext cx="1815354" cy="470647"/>
        </a:xfrm>
        <a:prstGeom prst="roundRect">
          <a:avLst>
            <a:gd name="adj" fmla="val 50000"/>
          </a:avLst>
        </a:prstGeom>
        <a:solidFill>
          <a:srgbClr val="00A0C8">
            <a:alpha val="62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Webdings" panose="05030102010509060703" pitchFamily="18" charset="2"/>
              <a:ea typeface="+mn-ea"/>
              <a:cs typeface="+mn-cs"/>
            </a:rPr>
            <a:t>4</a:t>
          </a:r>
          <a:r>
            <a:rPr lang="nl-NL" sz="1600" b="1" i="0">
              <a:solidFill>
                <a:schemeClr val="bg1"/>
              </a:solidFill>
              <a:effectLst/>
              <a:latin typeface="Bahnschrift" panose="020B0502040204020203" pitchFamily="34" charset="0"/>
              <a:ea typeface="+mn-ea"/>
              <a:cs typeface="+mn-cs"/>
            </a:rPr>
            <a:t> View Details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2</xdr:row>
      <xdr:rowOff>0</xdr:rowOff>
    </xdr:from>
    <xdr:to>
      <xdr:col>34</xdr:col>
      <xdr:colOff>9525</xdr:colOff>
      <xdr:row>34</xdr:row>
      <xdr:rowOff>0</xdr:rowOff>
    </xdr:to>
    <xdr:graphicFrame macro="">
      <xdr:nvGraphicFramePr>
        <xdr:cNvPr id="2" name="Chart 1">
          <a:extLst>
            <a:ext uri="{FF2B5EF4-FFF2-40B4-BE49-F238E27FC236}">
              <a16:creationId xmlns:a16="http://schemas.microsoft.com/office/drawing/2014/main" id="{7EE4E8C5-BD77-401D-8185-B038D0F57C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115982</xdr:colOff>
      <xdr:row>1</xdr:row>
      <xdr:rowOff>17368</xdr:rowOff>
    </xdr:from>
    <xdr:to>
      <xdr:col>9</xdr:col>
      <xdr:colOff>573181</xdr:colOff>
      <xdr:row>6</xdr:row>
      <xdr:rowOff>121583</xdr:rowOff>
    </xdr:to>
    <xdr:graphicFrame macro="">
      <xdr:nvGraphicFramePr>
        <xdr:cNvPr id="3" name="Chart 2">
          <a:extLst>
            <a:ext uri="{FF2B5EF4-FFF2-40B4-BE49-F238E27FC236}">
              <a16:creationId xmlns:a16="http://schemas.microsoft.com/office/drawing/2014/main" id="{8833C652-4CE9-4503-9FD6-9EBD8E32D803}"/>
            </a:ext>
            <a:ext uri="{147F2762-F138-4A5C-976F-8EAC2B608ADB}">
              <a16:predDERef xmlns:a16="http://schemas.microsoft.com/office/drawing/2014/main" pred="{2310DE60-9733-4DA7-AA62-4D8BF750B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459442</xdr:colOff>
      <xdr:row>36</xdr:row>
      <xdr:rowOff>22412</xdr:rowOff>
    </xdr:from>
    <xdr:to>
      <xdr:col>28</xdr:col>
      <xdr:colOff>347384</xdr:colOff>
      <xdr:row>37</xdr:row>
      <xdr:rowOff>44824</xdr:rowOff>
    </xdr:to>
    <xdr:sp macro="" textlink="">
      <xdr:nvSpPr>
        <xdr:cNvPr id="4" name="Rounded Rectangle 6">
          <a:hlinkClick xmlns:r="http://schemas.openxmlformats.org/officeDocument/2006/relationships" r:id="rId3" tooltip="120+ Premium Project Management Templates"/>
          <a:extLst>
            <a:ext uri="{FF2B5EF4-FFF2-40B4-BE49-F238E27FC236}">
              <a16:creationId xmlns:a16="http://schemas.microsoft.com/office/drawing/2014/main" id="{BCF6996D-0BAF-4AFC-8F81-8703DA3386B0}"/>
            </a:ext>
          </a:extLst>
        </xdr:cNvPr>
        <xdr:cNvSpPr/>
      </xdr:nvSpPr>
      <xdr:spPr>
        <a:xfrm>
          <a:off x="10721042" y="9674412"/>
          <a:ext cx="1907242" cy="466912"/>
        </a:xfrm>
        <a:prstGeom prst="roundRect">
          <a:avLst>
            <a:gd name="adj" fmla="val 50000"/>
          </a:avLst>
        </a:prstGeom>
        <a:solidFill>
          <a:srgbClr val="00A0C8">
            <a:alpha val="62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Webdings" panose="05030102010509060703" pitchFamily="18" charset="2"/>
              <a:ea typeface="+mn-ea"/>
              <a:cs typeface="+mn-cs"/>
            </a:rPr>
            <a:t>4</a:t>
          </a:r>
          <a:r>
            <a:rPr lang="nl-NL" sz="1600" b="1" i="0">
              <a:solidFill>
                <a:schemeClr val="bg1"/>
              </a:solidFill>
              <a:effectLst/>
              <a:latin typeface="Bahnschrift" panose="020B0502040204020203" pitchFamily="34" charset="0"/>
              <a:ea typeface="+mn-ea"/>
              <a:cs typeface="+mn-cs"/>
            </a:rPr>
            <a:t> View Details</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0</xdr:colOff>
      <xdr:row>0</xdr:row>
      <xdr:rowOff>76200</xdr:rowOff>
    </xdr:from>
    <xdr:ext cx="1828800" cy="323115"/>
    <xdr:pic>
      <xdr:nvPicPr>
        <xdr:cNvPr id="2" name="Picture 1" descr="Text&#10;&#10;Description automatically generated with low confidence">
          <a:hlinkClick xmlns:r="http://schemas.openxmlformats.org/officeDocument/2006/relationships" r:id="rId1" tooltip="analysistabs.com"/>
          <a:extLst>
            <a:ext uri="{FF2B5EF4-FFF2-40B4-BE49-F238E27FC236}">
              <a16:creationId xmlns:a16="http://schemas.microsoft.com/office/drawing/2014/main" id="{FC8DA1C6-958A-44B7-9F9D-2510C84915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86400" y="76200"/>
          <a:ext cx="1828800" cy="323115"/>
        </a:xfrm>
        <a:prstGeom prst="rect">
          <a:avLst/>
        </a:prstGeom>
        <a:noFill/>
        <a:ln cap="flat">
          <a:noFill/>
          <a:prstDash val="solid"/>
          <a:miter/>
        </a:ln>
        <a:effectLst/>
      </xdr:spPr>
    </xdr:pic>
    <xdr:clientData/>
  </xdr:oneCellAnchor>
  <xdr:oneCellAnchor>
    <xdr:from>
      <xdr:col>0</xdr:col>
      <xdr:colOff>114492</xdr:colOff>
      <xdr:row>0</xdr:row>
      <xdr:rowOff>95250</xdr:rowOff>
    </xdr:from>
    <xdr:ext cx="422184" cy="420066"/>
    <xdr:pic>
      <xdr:nvPicPr>
        <xdr:cNvPr id="3" name="Picture 2">
          <a:hlinkClick xmlns:r="http://schemas.openxmlformats.org/officeDocument/2006/relationships" r:id="rId1" tooltip="analysistabs.com"/>
          <a:extLst>
            <a:ext uri="{FF2B5EF4-FFF2-40B4-BE49-F238E27FC236}">
              <a16:creationId xmlns:a16="http://schemas.microsoft.com/office/drawing/2014/main" id="{9A618168-A37E-47BC-B07C-D44ACED995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492" y="285750"/>
          <a:ext cx="422184" cy="420066"/>
        </a:xfrm>
        <a:prstGeom prst="rect">
          <a:avLst/>
        </a:prstGeom>
      </xdr:spPr>
    </xdr:pic>
    <xdr:clientData/>
  </xdr:oneCellAnchor>
  <xdr:oneCellAnchor>
    <xdr:from>
      <xdr:col>9</xdr:col>
      <xdr:colOff>228600</xdr:colOff>
      <xdr:row>0</xdr:row>
      <xdr:rowOff>361950</xdr:rowOff>
    </xdr:from>
    <xdr:ext cx="1687065" cy="253980"/>
    <xdr:sp macro="" textlink="">
      <xdr:nvSpPr>
        <xdr:cNvPr id="4" name="TextBox 3">
          <a:extLst>
            <a:ext uri="{FF2B5EF4-FFF2-40B4-BE49-F238E27FC236}">
              <a16:creationId xmlns:a16="http://schemas.microsoft.com/office/drawing/2014/main" id="{C1BA6A5E-3496-1454-D766-E83F374869D8}"/>
            </a:ext>
          </a:extLst>
        </xdr:cNvPr>
        <xdr:cNvSpPr txBox="1"/>
      </xdr:nvSpPr>
      <xdr:spPr>
        <a:xfrm>
          <a:off x="5715000" y="361950"/>
          <a:ext cx="1687065" cy="253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N" sz="1050" b="0">
              <a:solidFill>
                <a:schemeClr val="accent6"/>
              </a:solidFill>
              <a:latin typeface="Bahnschrift" panose="020B0502040204020203" pitchFamily="34" charset="0"/>
            </a:rPr>
            <a:t>Niruka Technologies LLP</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87E4EA-2137-4137-9E3F-CE3539C094BA}" name="Table14" displayName="Table14" ref="B9:J34" totalsRowShown="0" headerRowDxfId="49" dataDxfId="48">
  <tableColumns count="9">
    <tableColumn id="1" xr3:uid="{0A7C86CC-0564-484C-903E-376B83D38B1E}" name="Tasks" dataDxfId="47"/>
    <tableColumn id="9" xr3:uid="{95E71306-6261-4343-A355-0BDDD195DA10}" name="Responsible" dataDxfId="46"/>
    <tableColumn id="2" xr3:uid="{37A090FC-079A-4BA8-B8DA-82715180A832}" name="Start Date" dataDxfId="45"/>
    <tableColumn id="3" xr3:uid="{5FD4D417-8D8A-4435-8DD9-AE698750E8F4}" name="End Date" dataDxfId="44"/>
    <tableColumn id="4" xr3:uid="{AB101C76-0291-4AF9-8296-B4FAD7AC820E}" name="Progress" dataDxfId="43" dataCellStyle="Percent"/>
    <tableColumn id="5" xr3:uid="{CD48541F-765D-41E5-AD9C-791C860DD0B0}" name="Status" dataDxfId="42" dataCellStyle="Percent"/>
    <tableColumn id="6" xr3:uid="{0BDB9349-34F9-4D26-8028-90B219F479AB}" name="Duration" dataDxfId="41">
      <calculatedColumnFormula>IF(COUNTA(Table14[[#This Row],[Tasks]:[End Date]])=4,Table14[[#This Row],[End Date]]-Table14[[#This Row],[Start Date]]+1,NA())</calculatedColumnFormula>
    </tableColumn>
    <tableColumn id="7" xr3:uid="{2C1D1A74-D633-4E42-BD39-E0B32E7D49E0}" name="Completed" dataDxfId="40">
      <calculatedColumnFormula>IFERROR(ROUND(Table14[[#This Row],[Duration]]*Table14[[#This Row],[Progress]],0),NA())</calculatedColumnFormula>
    </tableColumn>
    <tableColumn id="8" xr3:uid="{F4E17ED8-F324-4943-905F-349E00841ABD}" name="Pending" dataDxfId="39">
      <calculatedColumnFormula>IFERROR(Table14[[#This Row],[Duration]]-Table14[[#This Row],[Completed]],NA())</calculatedColumnFormula>
    </tableColumn>
  </tableColumns>
  <tableStyleInfo name="TableStyleLight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C5D1E8-560D-4C9F-9142-454FF22C54BD}" name="Table4" displayName="Table4" ref="A1:D14" totalsRowShown="0" headerRowDxfId="38" dataDxfId="37">
  <autoFilter ref="A1:D14" xr:uid="{E0C5D1E8-560D-4C9F-9142-454FF22C54BD}"/>
  <tableColumns count="4">
    <tableColumn id="1" xr3:uid="{0711CF4D-C00F-4217-873C-E632F28ED469}" name="Column1" dataDxfId="36"/>
    <tableColumn id="3" xr3:uid="{B2CED97C-E0BB-4C1F-BE99-6360C84706E3}" name="Start" dataDxfId="35"/>
    <tableColumn id="4" xr3:uid="{BE6D2E2A-5612-4B0D-8BEC-CAE81256E759}" name="End" dataDxfId="34"/>
    <tableColumn id="5" xr3:uid="{4EB62E68-83CF-498F-9AC4-C35F3833BD40}" name="Comments" dataDxfId="3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D23A69-99EE-403F-8B82-A29C6AF52D90}" name="Table46" displayName="Table46" ref="A1:D13" totalsRowShown="0" headerRowDxfId="32" dataDxfId="31">
  <autoFilter ref="A1:D13" xr:uid="{2DD23A69-99EE-403F-8B82-A29C6AF52D90}"/>
  <tableColumns count="4">
    <tableColumn id="1" xr3:uid="{760D0C80-1136-40F0-9976-90FDDC064D51}" name="Column1" dataDxfId="30"/>
    <tableColumn id="3" xr3:uid="{3525D8A5-82DA-4EF0-A366-D135AB336F6F}" name="Start" dataDxfId="29"/>
    <tableColumn id="4" xr3:uid="{8D4F668B-75A5-4310-AA72-7661CC74818A}" name="End" dataDxfId="28"/>
    <tableColumn id="5" xr3:uid="{AEFE27DB-FE1A-4ABE-A609-9E297C1E9EE7}" name="Comments" dataDxfId="2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02D5C8-EF60-491F-A605-9AF816A8946C}" name="Table468" displayName="Table468" ref="A1:E14" totalsRowShown="0" headerRowDxfId="26" dataDxfId="25">
  <autoFilter ref="A1:E14" xr:uid="{5802D5C8-EF60-491F-A605-9AF816A8946C}"/>
  <tableColumns count="5">
    <tableColumn id="1" xr3:uid="{C423F601-1C35-461B-826C-01DFB4B18E98}" name="Column1" dataDxfId="24"/>
    <tableColumn id="2" xr3:uid="{57EC2E35-A2E0-4231-9525-B38E5B927CD8}" name="Column2" dataDxfId="23"/>
    <tableColumn id="3" xr3:uid="{0C249DF5-2ACD-4386-A0F5-61B84860DDB4}" name="Start" dataDxfId="22"/>
    <tableColumn id="4" xr3:uid="{E217D0B9-9EDC-4908-8C2D-B448B720FF10}" name="End" dataDxfId="21"/>
    <tableColumn id="5" xr3:uid="{E925CE0A-240D-43D9-B0E5-B02EF9D9992D}" name="Comments" dataDxfId="2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9A2B96F-1AFF-471D-B4CF-712DF579847A}" name="Table469" displayName="Table469" ref="A1:D13" totalsRowShown="0" headerRowDxfId="19" dataDxfId="18">
  <autoFilter ref="A1:D13" xr:uid="{2DD23A69-99EE-403F-8B82-A29C6AF52D90}"/>
  <tableColumns count="4">
    <tableColumn id="1" xr3:uid="{7F96CF9D-972A-4E8B-A9E6-D724E468C803}" name="Column1" dataDxfId="17"/>
    <tableColumn id="3" xr3:uid="{D5278545-D8D5-4AB1-B5B1-2072F90006FD}" name="Start" dataDxfId="16"/>
    <tableColumn id="4" xr3:uid="{867D9E32-58F8-4A60-9345-8343BA66F7BF}" name="End" dataDxfId="15"/>
    <tableColumn id="5" xr3:uid="{C92B5E09-BB23-4E53-A926-9E028E5A4740}" name="Comments" dataDxfId="1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F8E939-D0D4-46A4-AF0E-F39EC326B46E}" name="Table143" displayName="Table143" ref="B9:J34" totalsRowShown="0" headerRowDxfId="13" dataDxfId="12">
  <tableColumns count="9">
    <tableColumn id="1" xr3:uid="{BEE0AAB8-B625-4707-900C-8D7866FBA1E5}" name="Tasks" dataDxfId="11"/>
    <tableColumn id="9" xr3:uid="{DEC85B85-B5AD-47B8-9290-00CCF3CF0314}" name="Responsible" dataDxfId="10"/>
    <tableColumn id="2" xr3:uid="{CB3B3D03-6E6D-4606-95A3-46ED0A21FA64}" name="Start Date" dataDxfId="9"/>
    <tableColumn id="3" xr3:uid="{726201E3-380B-4C82-876C-D2528B9B10FF}" name="End Date" dataDxfId="8"/>
    <tableColumn id="4" xr3:uid="{59722B5C-E45B-4B4F-BB54-CBE92858C9E4}" name="Progress" dataDxfId="7" dataCellStyle="Percent"/>
    <tableColumn id="5" xr3:uid="{8AA8C3FB-3A06-4790-A234-FFF9AFE50EEB}" name="Status" dataDxfId="6" dataCellStyle="Percent"/>
    <tableColumn id="6" xr3:uid="{B75290E9-D48C-44B0-A1F6-2960CD5EDF4B}" name="Duration" dataDxfId="5">
      <calculatedColumnFormula>IF(COUNTA(Table143[[#This Row],[Tasks]:[End Date]])=4,Table143[[#This Row],[End Date]]-Table143[[#This Row],[Start Date]]+1,NA())</calculatedColumnFormula>
    </tableColumn>
    <tableColumn id="7" xr3:uid="{57FADD27-068D-4749-9EAA-E068874C7B05}" name="Completed" dataDxfId="4">
      <calculatedColumnFormula>IFERROR(ROUND(Table143[[#This Row],[Duration]]*Table143[[#This Row],[Progress]],0),NA())</calculatedColumnFormula>
    </tableColumn>
    <tableColumn id="8" xr3:uid="{5D3123E7-B5EA-4E19-9F79-8A2391EC124E}" name="Pending" dataDxfId="3">
      <calculatedColumnFormula>IFERROR(Table143[[#This Row],[Duration]]-Table143[[#This Row],[Completed]],NA())</calculatedColumnFormula>
    </tableColumn>
  </tableColumns>
  <tableStyleInfo name="TableStyleLight1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09B34F-0C90-466C-A527-E3AD29D2894F}" name="Table1" displayName="Table1" ref="A1:E66" totalsRowShown="0">
  <autoFilter ref="A1:E66" xr:uid="{D809B34F-0C90-466C-A527-E3AD29D2894F}">
    <filterColumn colId="2">
      <filters>
        <filter val="LU"/>
        <filter val="MD"/>
      </filters>
    </filterColumn>
    <filterColumn colId="3">
      <filters>
        <filter val="TR"/>
      </filters>
    </filterColumn>
  </autoFilter>
  <sortState xmlns:xlrd2="http://schemas.microsoft.com/office/spreadsheetml/2017/richdata2" ref="A2:E49">
    <sortCondition ref="A1:A66"/>
  </sortState>
  <tableColumns count="5">
    <tableColumn id="1" xr3:uid="{6347A9BE-2DAF-470D-86F6-803F74651284}" name="#" dataDxfId="2"/>
    <tableColumn id="2" xr3:uid="{990000EF-4DAB-48CD-B2BE-6FE1C15D90A2}" name="Table Name"/>
    <tableColumn id="4" xr3:uid="{5FBA4C7B-8544-4AA0-B516-9F9BB9E43B4A}" name="LU/MD/Data"/>
    <tableColumn id="5" xr3:uid="{F3584C58-5598-423B-AA9D-6AD0F901191B}" name="System"/>
    <tableColumn id="3" xr3:uid="{FB5FC7F8-F642-447D-B0C7-222984AAEECB}" name="Communication/Personal/Both"/>
  </tableColumns>
  <tableStyleInfo name="TableStyleLight1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F81D4F-0DB0-45A4-8762-62DF71A58420}" name="Table6" displayName="Table6" ref="A1:L114" totalsRowShown="0" headerRowDxfId="1">
  <autoFilter ref="A1:L114" xr:uid="{70F81D4F-0DB0-45A4-8762-62DF71A58420}">
    <filterColumn colId="1">
      <filters>
        <filter val="Mumaris+"/>
      </filters>
    </filterColumn>
  </autoFilter>
  <tableColumns count="12">
    <tableColumn id="1" xr3:uid="{EC0402EE-053E-493F-A26E-A881CD3F9685}" name="ID"/>
    <tableColumn id="2" xr3:uid="{9766EB53-DDD2-4FB4-AAC7-472CE614BB09}" name="System"/>
    <tableColumn id="3" xr3:uid="{5B5420AA-B9D5-4241-A84C-47C00CF77B45}" name="Table"/>
    <tableColumn id="4" xr3:uid="{9C708E92-53A4-4D80-9D6D-BB3FF5FAD10E}" name="Column" dataDxfId="0"/>
    <tableColumn id="5" xr3:uid="{E1BF97DA-A6F3-460D-8577-A6E963CCAB00}" name="Problem"/>
    <tableColumn id="12" xr3:uid="{91119DE8-640A-4B91-B660-7646C880F1C6}" name="Possible Cause"/>
    <tableColumn id="6" xr3:uid="{81131C24-CC17-4A4F-A24A-B4BDD1668EF7}" name="Descr"/>
    <tableColumn id="7" xr3:uid="{7730B3FB-877B-4901-BA68-BEAE1D9F7618}" name="Query"/>
    <tableColumn id="8" xr3:uid="{110AA9B8-8B07-4825-AFF2-F1391B816741}" name="Class"/>
    <tableColumn id="9" xr3:uid="{C0D05680-4CA5-45A2-84F8-5D5AB9161607}" name="#"/>
    <tableColumn id="10" xr3:uid="{9541BF86-CCEB-4787-8779-4387DF93C993}" name="Example"/>
    <tableColumn id="11" xr3:uid="{85E8B8F0-161F-4FF7-96CA-A6C464463024}" name="Column1"/>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PPTemplateNET">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s://analysistabs.com/project/management/"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n_alhuthaifi_scfhs_org_sa/Documents/Noura%202024/DQ%20Project/6-Report%20to%20training%20department.xlsx?web=1"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EC76-9488-40AA-8677-21EF1A018E41}">
  <dimension ref="A1:Z38"/>
  <sheetViews>
    <sheetView showGridLines="0" showRowColHeaders="0" zoomScaleNormal="100" workbookViewId="0">
      <selection activeCell="D11" sqref="D11:M16"/>
    </sheetView>
  </sheetViews>
  <sheetFormatPr defaultRowHeight="14.5" x14ac:dyDescent="0.35"/>
  <cols>
    <col min="1" max="1" width="3.7265625" customWidth="1"/>
    <col min="2" max="2" width="0.81640625" customWidth="1"/>
    <col min="3" max="3" width="14.1796875" customWidth="1"/>
    <col min="14" max="14" width="9.1796875" customWidth="1"/>
    <col min="15" max="15" width="1.7265625" customWidth="1"/>
    <col min="16" max="26" width="11.453125" customWidth="1"/>
  </cols>
  <sheetData>
    <row r="1" spans="2:26" ht="40.5" customHeight="1" x14ac:dyDescent="0.35">
      <c r="B1" s="4"/>
      <c r="C1" s="5"/>
      <c r="D1" s="78" t="s">
        <v>0</v>
      </c>
      <c r="E1" s="78"/>
      <c r="F1" s="78"/>
      <c r="G1" s="78"/>
      <c r="H1" s="78"/>
      <c r="I1" s="78"/>
      <c r="J1" s="78"/>
      <c r="K1" s="78"/>
      <c r="L1" s="78"/>
      <c r="M1" s="78"/>
      <c r="O1" s="10"/>
      <c r="P1" s="18"/>
      <c r="Q1" s="68" t="s">
        <v>1</v>
      </c>
      <c r="R1" s="68"/>
      <c r="S1" s="68"/>
      <c r="T1" s="68"/>
      <c r="U1" s="68"/>
      <c r="V1" s="68"/>
      <c r="W1" s="68"/>
      <c r="X1" s="68"/>
      <c r="Y1" s="18"/>
      <c r="Z1" s="18"/>
    </row>
    <row r="2" spans="2:26" ht="32.25" customHeight="1" x14ac:dyDescent="0.35">
      <c r="B2" s="4"/>
      <c r="C2" s="5"/>
      <c r="D2" s="88" t="s">
        <v>2</v>
      </c>
      <c r="E2" s="88"/>
      <c r="F2" s="88"/>
      <c r="G2" s="88"/>
      <c r="H2" s="88"/>
      <c r="I2" s="88"/>
      <c r="J2" s="88"/>
      <c r="K2" s="88"/>
      <c r="L2" s="88"/>
      <c r="M2" s="88"/>
      <c r="O2" s="10"/>
      <c r="P2" s="18"/>
      <c r="Q2" s="68"/>
      <c r="R2" s="68"/>
      <c r="S2" s="68"/>
      <c r="T2" s="68"/>
      <c r="U2" s="68"/>
      <c r="V2" s="68"/>
      <c r="W2" s="68"/>
      <c r="X2" s="68"/>
      <c r="Y2" s="18"/>
      <c r="Z2" s="18"/>
    </row>
    <row r="3" spans="2:26" x14ac:dyDescent="0.35">
      <c r="O3" s="10"/>
      <c r="P3" s="18"/>
      <c r="Q3" s="68"/>
      <c r="R3" s="68"/>
      <c r="S3" s="68"/>
      <c r="T3" s="68"/>
      <c r="U3" s="68"/>
      <c r="V3" s="68"/>
      <c r="W3" s="68"/>
      <c r="X3" s="68"/>
      <c r="Y3" s="18"/>
      <c r="Z3" s="18"/>
    </row>
    <row r="4" spans="2:26" x14ac:dyDescent="0.35">
      <c r="B4" s="6"/>
      <c r="C4" s="79" t="s">
        <v>3</v>
      </c>
      <c r="D4" s="81" t="s">
        <v>4</v>
      </c>
      <c r="E4" s="81"/>
      <c r="F4" s="81"/>
      <c r="G4" s="81"/>
      <c r="H4" s="81"/>
      <c r="I4" s="81"/>
      <c r="J4" s="81"/>
      <c r="K4" s="81"/>
      <c r="L4" s="81"/>
      <c r="M4" s="82"/>
      <c r="O4" s="10"/>
      <c r="P4" s="18"/>
      <c r="Q4" s="68"/>
      <c r="R4" s="68"/>
      <c r="S4" s="68"/>
      <c r="T4" s="68"/>
      <c r="U4" s="68"/>
      <c r="V4" s="68"/>
      <c r="W4" s="68"/>
      <c r="X4" s="68"/>
      <c r="Y4" s="18"/>
      <c r="Z4" s="18"/>
    </row>
    <row r="5" spans="2:26" x14ac:dyDescent="0.35">
      <c r="B5" s="6"/>
      <c r="C5" s="80"/>
      <c r="D5" s="83"/>
      <c r="E5" s="83"/>
      <c r="F5" s="83"/>
      <c r="G5" s="83"/>
      <c r="H5" s="83"/>
      <c r="I5" s="83"/>
      <c r="J5" s="83"/>
      <c r="K5" s="83"/>
      <c r="L5" s="83"/>
      <c r="M5" s="84"/>
      <c r="O5" s="10"/>
      <c r="P5" s="18"/>
      <c r="Q5" s="68"/>
      <c r="R5" s="68"/>
      <c r="S5" s="68"/>
      <c r="T5" s="68"/>
      <c r="U5" s="68"/>
      <c r="V5" s="68"/>
      <c r="W5" s="68"/>
      <c r="X5" s="68"/>
      <c r="Y5" s="18"/>
      <c r="Z5" s="18"/>
    </row>
    <row r="6" spans="2:26" x14ac:dyDescent="0.35">
      <c r="D6" s="7"/>
      <c r="E6" s="7"/>
      <c r="F6" s="7"/>
      <c r="G6" s="7"/>
      <c r="H6" s="7"/>
      <c r="I6" s="7"/>
      <c r="J6" s="7"/>
      <c r="K6" s="7"/>
      <c r="L6" s="7"/>
      <c r="M6" s="7"/>
      <c r="O6" s="10"/>
      <c r="P6" s="18"/>
      <c r="Q6" s="68"/>
      <c r="R6" s="68"/>
      <c r="S6" s="68"/>
      <c r="T6" s="68"/>
      <c r="U6" s="68"/>
      <c r="V6" s="68"/>
      <c r="W6" s="68"/>
      <c r="X6" s="68"/>
      <c r="Y6" s="18"/>
      <c r="Z6" s="18"/>
    </row>
    <row r="7" spans="2:26" x14ac:dyDescent="0.35">
      <c r="B7" s="8"/>
      <c r="C7" s="79" t="s">
        <v>5</v>
      </c>
      <c r="D7" s="81" t="s">
        <v>6</v>
      </c>
      <c r="E7" s="81"/>
      <c r="F7" s="81"/>
      <c r="G7" s="81"/>
      <c r="H7" s="81"/>
      <c r="I7" s="81"/>
      <c r="J7" s="81"/>
      <c r="K7" s="81"/>
      <c r="L7" s="81"/>
      <c r="M7" s="82"/>
    </row>
    <row r="8" spans="2:26" x14ac:dyDescent="0.35">
      <c r="B8" s="8"/>
      <c r="C8" s="85"/>
      <c r="D8" s="86"/>
      <c r="E8" s="86"/>
      <c r="F8" s="86"/>
      <c r="G8" s="86"/>
      <c r="H8" s="86"/>
      <c r="I8" s="86"/>
      <c r="J8" s="86"/>
      <c r="K8" s="86"/>
      <c r="L8" s="86"/>
      <c r="M8" s="87"/>
      <c r="O8" s="19"/>
      <c r="P8" s="18"/>
      <c r="Q8" s="18"/>
      <c r="R8" s="18"/>
      <c r="S8" s="18"/>
      <c r="T8" s="18"/>
      <c r="U8" s="18"/>
      <c r="V8" s="18"/>
      <c r="W8" s="18"/>
      <c r="X8" s="18"/>
      <c r="Y8" s="18"/>
      <c r="Z8" s="18"/>
    </row>
    <row r="9" spans="2:26" x14ac:dyDescent="0.35">
      <c r="B9" s="8"/>
      <c r="C9" s="80"/>
      <c r="D9" s="83"/>
      <c r="E9" s="83"/>
      <c r="F9" s="83"/>
      <c r="G9" s="83"/>
      <c r="H9" s="83"/>
      <c r="I9" s="83"/>
      <c r="J9" s="83"/>
      <c r="K9" s="83"/>
      <c r="L9" s="83"/>
      <c r="M9" s="84"/>
      <c r="O9" s="19"/>
      <c r="P9" s="18"/>
      <c r="Q9" s="18"/>
      <c r="R9" s="18"/>
      <c r="S9" s="18"/>
      <c r="T9" s="18"/>
      <c r="U9" s="18"/>
      <c r="V9" s="18"/>
      <c r="W9" s="18"/>
      <c r="X9" s="18"/>
      <c r="Y9" s="18"/>
      <c r="Z9" s="18"/>
    </row>
    <row r="10" spans="2:26" x14ac:dyDescent="0.35">
      <c r="D10" s="9"/>
      <c r="E10" s="9"/>
      <c r="F10" s="9"/>
      <c r="G10" s="9"/>
      <c r="H10" s="9"/>
      <c r="I10" s="9"/>
      <c r="J10" s="9"/>
      <c r="K10" s="9"/>
      <c r="L10" s="9"/>
      <c r="M10" s="9"/>
      <c r="O10" s="19"/>
      <c r="P10" s="18"/>
      <c r="Q10" s="18"/>
      <c r="R10" s="18"/>
      <c r="S10" s="18"/>
      <c r="T10" s="18"/>
      <c r="U10" s="18"/>
      <c r="V10" s="18"/>
      <c r="W10" s="18"/>
      <c r="X10" s="18"/>
      <c r="Y10" s="18"/>
      <c r="Z10" s="18"/>
    </row>
    <row r="11" spans="2:26" ht="15" customHeight="1" x14ac:dyDescent="0.35">
      <c r="B11" s="10"/>
      <c r="C11" s="69" t="s">
        <v>7</v>
      </c>
      <c r="D11" s="72" t="s">
        <v>8</v>
      </c>
      <c r="E11" s="72"/>
      <c r="F11" s="72"/>
      <c r="G11" s="72"/>
      <c r="H11" s="72"/>
      <c r="I11" s="72"/>
      <c r="J11" s="72"/>
      <c r="K11" s="72"/>
      <c r="L11" s="72"/>
      <c r="M11" s="73"/>
      <c r="O11" s="19"/>
      <c r="P11" s="18"/>
      <c r="Q11" s="18"/>
      <c r="R11" s="18"/>
      <c r="S11" s="18"/>
      <c r="T11" s="18"/>
      <c r="U11" s="18"/>
      <c r="V11" s="18"/>
      <c r="W11" s="18"/>
      <c r="X11" s="18"/>
      <c r="Y11" s="18"/>
      <c r="Z11" s="18"/>
    </row>
    <row r="12" spans="2:26" x14ac:dyDescent="0.35">
      <c r="B12" s="10"/>
      <c r="C12" s="70"/>
      <c r="D12" s="74"/>
      <c r="E12" s="74"/>
      <c r="F12" s="74"/>
      <c r="G12" s="74"/>
      <c r="H12" s="74"/>
      <c r="I12" s="74"/>
      <c r="J12" s="74"/>
      <c r="K12" s="74"/>
      <c r="L12" s="74"/>
      <c r="M12" s="75"/>
      <c r="O12" s="19"/>
      <c r="P12" s="18"/>
      <c r="Q12" s="18"/>
      <c r="R12" s="18"/>
      <c r="S12" s="18"/>
      <c r="T12" s="18"/>
      <c r="U12" s="18"/>
      <c r="V12" s="18"/>
      <c r="W12" s="18"/>
      <c r="X12" s="18"/>
      <c r="Y12" s="18"/>
      <c r="Z12" s="18"/>
    </row>
    <row r="13" spans="2:26" x14ac:dyDescent="0.35">
      <c r="B13" s="10"/>
      <c r="C13" s="70"/>
      <c r="D13" s="74"/>
      <c r="E13" s="74"/>
      <c r="F13" s="74"/>
      <c r="G13" s="74"/>
      <c r="H13" s="74"/>
      <c r="I13" s="74"/>
      <c r="J13" s="74"/>
      <c r="K13" s="74"/>
      <c r="L13" s="74"/>
      <c r="M13" s="75"/>
      <c r="O13" s="19"/>
      <c r="P13" s="18"/>
      <c r="Q13" s="18"/>
      <c r="R13" s="18"/>
      <c r="S13" s="18"/>
      <c r="T13" s="18"/>
      <c r="U13" s="18"/>
      <c r="V13" s="18"/>
      <c r="W13" s="18"/>
      <c r="X13" s="18"/>
      <c r="Y13" s="18"/>
      <c r="Z13" s="18"/>
    </row>
    <row r="14" spans="2:26" ht="34.5" customHeight="1" x14ac:dyDescent="0.35">
      <c r="B14" s="10"/>
      <c r="C14" s="70"/>
      <c r="D14" s="74"/>
      <c r="E14" s="74"/>
      <c r="F14" s="74"/>
      <c r="G14" s="74"/>
      <c r="H14" s="74"/>
      <c r="I14" s="74"/>
      <c r="J14" s="74"/>
      <c r="K14" s="74"/>
      <c r="L14" s="74"/>
      <c r="M14" s="75"/>
      <c r="O14" s="19"/>
      <c r="P14" s="18"/>
      <c r="Q14" s="18"/>
      <c r="R14" s="18"/>
      <c r="S14" s="18"/>
      <c r="T14" s="18"/>
      <c r="U14" s="18"/>
      <c r="V14" s="18"/>
      <c r="W14" s="18"/>
      <c r="X14" s="18"/>
      <c r="Y14" s="18"/>
      <c r="Z14" s="18"/>
    </row>
    <row r="15" spans="2:26" x14ac:dyDescent="0.35">
      <c r="B15" s="10"/>
      <c r="C15" s="70"/>
      <c r="D15" s="74"/>
      <c r="E15" s="74"/>
      <c r="F15" s="74"/>
      <c r="G15" s="74"/>
      <c r="H15" s="74"/>
      <c r="I15" s="74"/>
      <c r="J15" s="74"/>
      <c r="K15" s="74"/>
      <c r="L15" s="74"/>
      <c r="M15" s="75"/>
      <c r="O15" s="19"/>
      <c r="P15" s="18"/>
      <c r="Q15" s="18"/>
      <c r="R15" s="18"/>
      <c r="S15" s="18"/>
      <c r="T15" s="18"/>
      <c r="U15" s="18"/>
      <c r="V15" s="18"/>
      <c r="W15" s="18"/>
      <c r="X15" s="18"/>
      <c r="Y15" s="18"/>
      <c r="Z15" s="18"/>
    </row>
    <row r="16" spans="2:26" x14ac:dyDescent="0.35">
      <c r="B16" s="10"/>
      <c r="C16" s="71"/>
      <c r="D16" s="76"/>
      <c r="E16" s="76"/>
      <c r="F16" s="76"/>
      <c r="G16" s="76"/>
      <c r="H16" s="76"/>
      <c r="I16" s="76"/>
      <c r="J16" s="76"/>
      <c r="K16" s="76"/>
      <c r="L16" s="76"/>
      <c r="M16" s="77"/>
      <c r="O16" s="19"/>
      <c r="P16" s="18"/>
      <c r="Q16" s="18"/>
      <c r="R16" s="18"/>
      <c r="S16" s="18"/>
      <c r="T16" s="18"/>
      <c r="U16" s="18"/>
      <c r="V16" s="18"/>
      <c r="W16" s="18"/>
      <c r="X16" s="18"/>
      <c r="Y16" s="18"/>
      <c r="Z16" s="18"/>
    </row>
    <row r="17" spans="1:26" x14ac:dyDescent="0.35">
      <c r="A17" s="11"/>
      <c r="B17" s="11"/>
      <c r="C17" s="11"/>
      <c r="D17" s="12"/>
      <c r="E17" s="12"/>
      <c r="F17" s="12"/>
      <c r="G17" s="13"/>
      <c r="H17" s="13"/>
      <c r="I17" s="13"/>
      <c r="J17" s="13"/>
      <c r="K17" s="13"/>
      <c r="L17" s="13"/>
      <c r="M17" s="13"/>
      <c r="O17" s="19"/>
      <c r="P17" s="18"/>
      <c r="Q17" s="18"/>
      <c r="R17" s="18"/>
      <c r="S17" s="18"/>
      <c r="T17" s="18"/>
      <c r="U17" s="18"/>
      <c r="V17" s="18"/>
      <c r="W17" s="18"/>
      <c r="X17" s="18"/>
      <c r="Y17" s="18"/>
      <c r="Z17" s="18"/>
    </row>
    <row r="18" spans="1:26" ht="46.5" customHeight="1" x14ac:dyDescent="0.35">
      <c r="B18" s="14"/>
      <c r="C18" s="52" t="s">
        <v>9</v>
      </c>
      <c r="D18" s="15"/>
      <c r="E18" s="15"/>
      <c r="F18" s="15"/>
      <c r="G18" s="16"/>
      <c r="H18" s="16"/>
      <c r="I18" s="16"/>
      <c r="J18" s="16"/>
      <c r="K18" s="16"/>
      <c r="L18" s="16"/>
      <c r="M18" s="16"/>
      <c r="O18" s="19"/>
      <c r="P18" s="18"/>
      <c r="Q18" s="18"/>
      <c r="R18" s="18"/>
      <c r="S18" s="18"/>
      <c r="T18" s="18"/>
      <c r="U18" s="18"/>
      <c r="V18" s="18"/>
      <c r="W18" s="18"/>
      <c r="X18" s="18"/>
      <c r="Y18" s="18"/>
      <c r="Z18" s="18"/>
    </row>
    <row r="19" spans="1:26" x14ac:dyDescent="0.35">
      <c r="B19" s="18"/>
      <c r="C19" s="18"/>
      <c r="D19" s="18"/>
      <c r="E19" s="18"/>
      <c r="F19" s="18"/>
      <c r="G19" s="18"/>
      <c r="H19" s="18"/>
      <c r="I19" s="18"/>
      <c r="J19" s="18"/>
      <c r="K19" s="18"/>
      <c r="L19" s="18"/>
      <c r="M19" s="18"/>
      <c r="O19" s="19"/>
      <c r="P19" s="18"/>
      <c r="Q19" s="18"/>
      <c r="R19" s="18"/>
      <c r="S19" s="18"/>
      <c r="T19" s="18"/>
      <c r="U19" s="18"/>
      <c r="V19" s="18"/>
      <c r="W19" s="18"/>
      <c r="X19" s="18"/>
      <c r="Y19" s="18"/>
      <c r="Z19" s="18"/>
    </row>
    <row r="20" spans="1:26" x14ac:dyDescent="0.35">
      <c r="B20" s="18"/>
      <c r="C20" s="18"/>
      <c r="D20" s="18"/>
      <c r="E20" s="18"/>
      <c r="F20" s="18"/>
      <c r="G20" s="18"/>
      <c r="H20" s="18"/>
      <c r="I20" s="18"/>
      <c r="J20" s="18"/>
      <c r="K20" s="18"/>
      <c r="L20" s="18"/>
      <c r="M20" s="18"/>
      <c r="O20" s="19"/>
      <c r="P20" s="18"/>
      <c r="Q20" s="18"/>
      <c r="R20" s="18"/>
      <c r="S20" s="18"/>
      <c r="T20" s="18"/>
      <c r="U20" s="18"/>
      <c r="V20" s="18"/>
      <c r="W20" s="18"/>
      <c r="X20" s="18"/>
      <c r="Y20" s="18"/>
      <c r="Z20" s="18"/>
    </row>
    <row r="21" spans="1:26" x14ac:dyDescent="0.35">
      <c r="B21" s="18"/>
      <c r="C21" s="18"/>
      <c r="D21" s="18"/>
      <c r="E21" s="18"/>
      <c r="F21" s="18"/>
      <c r="G21" s="18"/>
      <c r="H21" s="18"/>
      <c r="I21" s="18"/>
      <c r="J21" s="18"/>
      <c r="K21" s="18"/>
      <c r="L21" s="18"/>
      <c r="M21" s="18"/>
      <c r="O21" s="19"/>
      <c r="P21" s="18"/>
      <c r="Q21" s="18"/>
      <c r="R21" s="18"/>
      <c r="S21" s="18"/>
      <c r="T21" s="18"/>
      <c r="U21" s="18"/>
      <c r="V21" s="18"/>
      <c r="W21" s="18"/>
      <c r="X21" s="18"/>
      <c r="Y21" s="18"/>
      <c r="Z21" s="18"/>
    </row>
    <row r="22" spans="1:26" x14ac:dyDescent="0.35">
      <c r="B22" s="18"/>
      <c r="C22" s="18"/>
      <c r="D22" s="18"/>
      <c r="E22" s="18"/>
      <c r="F22" s="18"/>
      <c r="G22" s="18"/>
      <c r="H22" s="18"/>
      <c r="I22" s="18"/>
      <c r="J22" s="18"/>
      <c r="K22" s="18"/>
      <c r="L22" s="18"/>
      <c r="M22" s="18"/>
      <c r="O22" s="19"/>
      <c r="P22" s="18"/>
      <c r="Q22" s="18"/>
      <c r="R22" s="18"/>
      <c r="S22" s="18"/>
      <c r="T22" s="18"/>
      <c r="U22" s="18"/>
      <c r="V22" s="18"/>
      <c r="W22" s="18"/>
      <c r="X22" s="18"/>
      <c r="Y22" s="18"/>
      <c r="Z22" s="18"/>
    </row>
    <row r="23" spans="1:26" x14ac:dyDescent="0.35">
      <c r="B23" s="18"/>
      <c r="C23" s="18"/>
      <c r="D23" s="18"/>
      <c r="E23" s="18"/>
      <c r="F23" s="18"/>
      <c r="G23" s="18"/>
      <c r="H23" s="18"/>
      <c r="I23" s="18"/>
      <c r="J23" s="18"/>
      <c r="K23" s="18"/>
      <c r="L23" s="18"/>
      <c r="M23" s="18"/>
      <c r="O23" s="19"/>
      <c r="P23" s="18"/>
      <c r="Q23" s="18"/>
      <c r="R23" s="18"/>
      <c r="S23" s="18"/>
      <c r="T23" s="18"/>
      <c r="U23" s="18"/>
      <c r="V23" s="18"/>
      <c r="W23" s="18"/>
      <c r="X23" s="18"/>
      <c r="Y23" s="18"/>
      <c r="Z23" s="18"/>
    </row>
    <row r="24" spans="1:26" x14ac:dyDescent="0.35">
      <c r="B24" s="18"/>
      <c r="C24" s="18"/>
      <c r="D24" s="18"/>
      <c r="E24" s="18"/>
      <c r="F24" s="18"/>
      <c r="G24" s="18"/>
      <c r="H24" s="18"/>
      <c r="I24" s="18"/>
      <c r="J24" s="18"/>
      <c r="K24" s="18"/>
      <c r="L24" s="18"/>
      <c r="M24" s="18"/>
      <c r="O24" s="19"/>
      <c r="P24" s="18"/>
      <c r="Q24" s="18"/>
      <c r="R24" s="18"/>
      <c r="S24" s="18"/>
      <c r="T24" s="18"/>
      <c r="U24" s="18"/>
      <c r="V24" s="18"/>
      <c r="W24" s="18"/>
      <c r="X24" s="18"/>
      <c r="Y24" s="18"/>
      <c r="Z24" s="18"/>
    </row>
    <row r="25" spans="1:26" x14ac:dyDescent="0.35">
      <c r="B25" s="18"/>
      <c r="C25" s="18"/>
      <c r="D25" s="18"/>
      <c r="E25" s="18"/>
      <c r="F25" s="18"/>
      <c r="G25" s="18"/>
      <c r="H25" s="18"/>
      <c r="I25" s="18"/>
      <c r="J25" s="18"/>
      <c r="K25" s="18"/>
      <c r="L25" s="18"/>
      <c r="M25" s="18"/>
      <c r="O25" s="19"/>
      <c r="P25" s="18"/>
      <c r="Q25" s="18"/>
      <c r="R25" s="18"/>
      <c r="S25" s="18"/>
      <c r="T25" s="18"/>
      <c r="U25" s="18"/>
      <c r="V25" s="18"/>
      <c r="W25" s="18"/>
      <c r="X25" s="18"/>
      <c r="Y25" s="18"/>
      <c r="Z25" s="18"/>
    </row>
    <row r="26" spans="1:26" x14ac:dyDescent="0.35">
      <c r="B26" s="18"/>
      <c r="C26" s="18"/>
      <c r="D26" s="18"/>
      <c r="E26" s="18"/>
      <c r="F26" s="18"/>
      <c r="G26" s="18"/>
      <c r="H26" s="18"/>
      <c r="I26" s="18"/>
      <c r="J26" s="18"/>
      <c r="K26" s="18"/>
      <c r="L26" s="18"/>
      <c r="M26" s="18"/>
      <c r="O26" s="19"/>
      <c r="P26" s="18"/>
      <c r="Q26" s="18"/>
      <c r="R26" s="18"/>
      <c r="S26" s="18"/>
      <c r="T26" s="18"/>
      <c r="U26" s="18"/>
      <c r="V26" s="18"/>
      <c r="W26" s="18"/>
      <c r="X26" s="18"/>
      <c r="Y26" s="18"/>
      <c r="Z26" s="18"/>
    </row>
    <row r="27" spans="1:26" x14ac:dyDescent="0.35">
      <c r="B27" s="18"/>
      <c r="C27" s="18"/>
      <c r="D27" s="18"/>
      <c r="E27" s="18"/>
      <c r="F27" s="18"/>
      <c r="G27" s="18"/>
      <c r="H27" s="18"/>
      <c r="I27" s="18"/>
      <c r="J27" s="18"/>
      <c r="K27" s="18"/>
      <c r="L27" s="18"/>
      <c r="M27" s="18"/>
      <c r="O27" s="19"/>
      <c r="P27" s="18"/>
      <c r="Q27" s="18"/>
      <c r="R27" s="18"/>
      <c r="S27" s="18"/>
      <c r="T27" s="18"/>
      <c r="U27" s="18"/>
      <c r="V27" s="18"/>
      <c r="W27" s="18"/>
      <c r="X27" s="18"/>
      <c r="Y27" s="18"/>
      <c r="Z27" s="18"/>
    </row>
    <row r="28" spans="1:26" x14ac:dyDescent="0.35">
      <c r="B28" s="18"/>
      <c r="C28" s="18"/>
      <c r="D28" s="18"/>
      <c r="E28" s="18"/>
      <c r="F28" s="18"/>
      <c r="G28" s="18"/>
      <c r="H28" s="18"/>
      <c r="I28" s="18"/>
      <c r="J28" s="18"/>
      <c r="K28" s="18"/>
      <c r="L28" s="18"/>
      <c r="M28" s="18"/>
      <c r="O28" s="19"/>
      <c r="P28" s="18"/>
      <c r="Q28" s="18"/>
      <c r="R28" s="18"/>
      <c r="S28" s="18"/>
      <c r="T28" s="18"/>
      <c r="U28" s="18"/>
      <c r="V28" s="18"/>
      <c r="W28" s="18"/>
      <c r="X28" s="18"/>
      <c r="Y28" s="18"/>
      <c r="Z28" s="18"/>
    </row>
    <row r="29" spans="1:26" x14ac:dyDescent="0.35">
      <c r="B29" s="18"/>
      <c r="C29" s="18"/>
      <c r="D29" s="18"/>
      <c r="E29" s="18"/>
      <c r="F29" s="18"/>
      <c r="G29" s="18"/>
      <c r="H29" s="18"/>
      <c r="I29" s="18"/>
      <c r="J29" s="18"/>
      <c r="K29" s="18"/>
      <c r="L29" s="18"/>
      <c r="M29" s="18"/>
      <c r="O29" s="19"/>
      <c r="P29" s="18"/>
      <c r="Q29" s="18"/>
      <c r="R29" s="18"/>
      <c r="S29" s="18"/>
      <c r="T29" s="18"/>
      <c r="U29" s="18"/>
      <c r="V29" s="18"/>
      <c r="W29" s="18"/>
      <c r="X29" s="18"/>
      <c r="Y29" s="18"/>
      <c r="Z29" s="18"/>
    </row>
    <row r="30" spans="1:26" x14ac:dyDescent="0.35">
      <c r="B30" s="18"/>
      <c r="C30" s="18"/>
      <c r="D30" s="18"/>
      <c r="E30" s="18"/>
      <c r="F30" s="18"/>
      <c r="G30" s="18"/>
      <c r="H30" s="18"/>
      <c r="I30" s="18"/>
      <c r="J30" s="18"/>
      <c r="K30" s="18"/>
      <c r="L30" s="18"/>
      <c r="M30" s="18"/>
      <c r="O30" s="19"/>
      <c r="P30" s="18"/>
      <c r="Q30" s="18"/>
      <c r="R30" s="18"/>
      <c r="S30" s="18"/>
      <c r="T30" s="18"/>
      <c r="U30" s="18"/>
      <c r="V30" s="18"/>
      <c r="W30" s="18"/>
      <c r="X30" s="18"/>
      <c r="Y30" s="18"/>
      <c r="Z30" s="18"/>
    </row>
    <row r="31" spans="1:26" x14ac:dyDescent="0.35">
      <c r="B31" s="18"/>
      <c r="C31" s="18"/>
      <c r="D31" s="18"/>
      <c r="E31" s="18"/>
      <c r="F31" s="18"/>
      <c r="G31" s="18"/>
      <c r="H31" s="18"/>
      <c r="I31" s="18"/>
      <c r="J31" s="18"/>
      <c r="K31" s="18"/>
      <c r="L31" s="18"/>
      <c r="M31" s="18"/>
      <c r="O31" s="19"/>
      <c r="P31" s="18"/>
      <c r="Q31" s="18"/>
      <c r="R31" s="18"/>
      <c r="S31" s="18"/>
      <c r="T31" s="18"/>
      <c r="U31" s="18"/>
      <c r="V31" s="18"/>
      <c r="W31" s="18"/>
      <c r="X31" s="18"/>
      <c r="Y31" s="18"/>
      <c r="Z31" s="18"/>
    </row>
    <row r="32" spans="1:26" x14ac:dyDescent="0.35">
      <c r="B32" s="18"/>
      <c r="C32" s="18"/>
      <c r="D32" s="18"/>
      <c r="E32" s="18"/>
      <c r="F32" s="18"/>
      <c r="G32" s="18"/>
      <c r="H32" s="18"/>
      <c r="I32" s="18"/>
      <c r="J32" s="18"/>
      <c r="K32" s="18"/>
      <c r="L32" s="18"/>
      <c r="M32" s="18"/>
      <c r="O32" s="19"/>
      <c r="P32" s="18"/>
      <c r="Q32" s="18"/>
      <c r="R32" s="18"/>
      <c r="S32" s="18"/>
      <c r="T32" s="18"/>
      <c r="U32" s="18"/>
      <c r="V32" s="18"/>
      <c r="W32" s="18"/>
      <c r="X32" s="18"/>
      <c r="Y32" s="18"/>
      <c r="Z32" s="18"/>
    </row>
    <row r="33" spans="2:26" x14ac:dyDescent="0.35">
      <c r="B33" s="18"/>
      <c r="C33" s="18"/>
      <c r="D33" s="18"/>
      <c r="E33" s="18"/>
      <c r="F33" s="18"/>
      <c r="G33" s="18"/>
      <c r="H33" s="18"/>
      <c r="I33" s="18"/>
      <c r="J33" s="18"/>
      <c r="K33" s="18"/>
      <c r="L33" s="18"/>
      <c r="M33" s="18"/>
      <c r="O33" s="19"/>
      <c r="P33" s="18"/>
      <c r="Q33" s="18"/>
      <c r="R33" s="18"/>
      <c r="S33" s="18"/>
      <c r="T33" s="18"/>
      <c r="U33" s="18"/>
      <c r="V33" s="18"/>
      <c r="W33" s="18"/>
      <c r="X33" s="18"/>
      <c r="Y33" s="18"/>
      <c r="Z33" s="18"/>
    </row>
    <row r="34" spans="2:26" x14ac:dyDescent="0.35">
      <c r="B34" s="18"/>
      <c r="C34" s="18"/>
      <c r="D34" s="18"/>
      <c r="E34" s="18"/>
      <c r="F34" s="18"/>
      <c r="G34" s="18"/>
      <c r="H34" s="18"/>
      <c r="I34" s="18"/>
      <c r="J34" s="18"/>
      <c r="K34" s="18"/>
      <c r="L34" s="18"/>
      <c r="M34" s="18"/>
      <c r="O34" s="19"/>
      <c r="P34" s="18"/>
      <c r="Q34" s="18"/>
      <c r="R34" s="18"/>
      <c r="S34" s="18"/>
      <c r="T34" s="18"/>
      <c r="U34" s="18"/>
      <c r="V34" s="18"/>
      <c r="W34" s="18"/>
      <c r="X34" s="18"/>
      <c r="Y34" s="18"/>
      <c r="Z34" s="18"/>
    </row>
    <row r="35" spans="2:26" x14ac:dyDescent="0.35">
      <c r="B35" s="18"/>
      <c r="C35" s="18"/>
      <c r="D35" s="18"/>
      <c r="E35" s="18"/>
      <c r="F35" s="18"/>
      <c r="G35" s="18"/>
      <c r="H35" s="18"/>
      <c r="I35" s="18"/>
      <c r="J35" s="18"/>
      <c r="K35" s="18"/>
      <c r="L35" s="18"/>
      <c r="M35" s="18"/>
      <c r="O35" s="19"/>
      <c r="P35" s="18"/>
      <c r="Q35" s="18"/>
      <c r="R35" s="18"/>
      <c r="S35" s="18"/>
      <c r="T35" s="18"/>
      <c r="U35" s="18"/>
      <c r="V35" s="18"/>
      <c r="W35" s="18"/>
      <c r="X35" s="18"/>
      <c r="Y35" s="18"/>
      <c r="Z35" s="18"/>
    </row>
    <row r="38" spans="2:26" x14ac:dyDescent="0.35">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sheetData>
  <sheetProtection algorithmName="SHA-512" hashValue="bEPEIbHGowFD6aOoIB9SUIs9WRbxp0Vv4LyBq1tiTAvRgGgiqeA9+a+BEkP8GY32pKpy6iJmlZtN0gLYysNEGg==" saltValue="jQuecYLaAwnYdRLbsmlokA==" spinCount="100000" sheet="1" objects="1" scenarios="1"/>
  <mergeCells count="10">
    <mergeCell ref="Q1:X6"/>
    <mergeCell ref="C11:C16"/>
    <mergeCell ref="D11:M16"/>
    <mergeCell ref="D1:M1"/>
    <mergeCell ref="C4:C5"/>
    <mergeCell ref="D4:M5"/>
    <mergeCell ref="C7:C9"/>
    <mergeCell ref="D7:M9"/>
    <mergeCell ref="D2:I2"/>
    <mergeCell ref="J2:M2"/>
  </mergeCells>
  <pageMargins left="0.7" right="0.7" top="0.75" bottom="0.75" header="0.3" footer="0.3"/>
  <pageSetup orientation="portrait" horizontalDpi="200" verticalDpi="200" r:id="rId1"/>
  <headerFooter>
    <oddFooter>&amp;L&amp;K0000FF&amp;10&amp;"Calibri"Classified as Internal Restricted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723F-ADBB-43F5-B04E-897E3407AA4B}">
  <dimension ref="A1:L114"/>
  <sheetViews>
    <sheetView topLeftCell="H1" zoomScale="78" workbookViewId="0">
      <pane ySplit="1" topLeftCell="A36" activePane="bottomLeft" state="frozen"/>
      <selection pane="bottomLeft" activeCell="F36" sqref="F36"/>
    </sheetView>
  </sheetViews>
  <sheetFormatPr defaultRowHeight="14.5" x14ac:dyDescent="0.35"/>
  <cols>
    <col min="1" max="1" width="4.81640625" customWidth="1"/>
    <col min="2" max="2" width="19.453125" bestFit="1" customWidth="1"/>
    <col min="3" max="3" width="38.26953125" customWidth="1"/>
    <col min="4" max="4" width="50" style="1" customWidth="1"/>
    <col min="5" max="6" width="83.81640625" customWidth="1"/>
    <col min="7" max="7" width="36.26953125" bestFit="1" customWidth="1"/>
    <col min="8" max="8" width="72.54296875" customWidth="1"/>
    <col min="9" max="9" width="19.81640625" bestFit="1" customWidth="1"/>
    <col min="10" max="10" width="23.7265625" customWidth="1"/>
    <col min="11" max="11" width="16.26953125" customWidth="1"/>
    <col min="12" max="12" width="48.26953125" customWidth="1"/>
  </cols>
  <sheetData>
    <row r="1" spans="1:12" x14ac:dyDescent="0.35">
      <c r="A1" s="2" t="s">
        <v>211</v>
      </c>
      <c r="B1" s="2" t="s">
        <v>139</v>
      </c>
      <c r="C1" s="2" t="s">
        <v>212</v>
      </c>
      <c r="D1" s="2" t="s">
        <v>213</v>
      </c>
      <c r="E1" s="2" t="s">
        <v>214</v>
      </c>
      <c r="F1" s="2" t="s">
        <v>215</v>
      </c>
      <c r="G1" s="2" t="s">
        <v>216</v>
      </c>
      <c r="H1" s="2" t="s">
        <v>217</v>
      </c>
      <c r="I1" s="2" t="s">
        <v>218</v>
      </c>
      <c r="J1" s="2" t="s">
        <v>136</v>
      </c>
      <c r="K1" t="s">
        <v>219</v>
      </c>
      <c r="L1" t="s">
        <v>57</v>
      </c>
    </row>
    <row r="2" spans="1:12" ht="29" x14ac:dyDescent="0.35">
      <c r="A2" s="54">
        <v>1</v>
      </c>
      <c r="B2" s="54" t="s">
        <v>220</v>
      </c>
      <c r="C2" s="54" t="s">
        <v>221</v>
      </c>
      <c r="D2" s="54" t="s">
        <v>222</v>
      </c>
      <c r="E2" s="54" t="s">
        <v>223</v>
      </c>
      <c r="F2" s="54"/>
      <c r="G2" s="54" t="s">
        <v>224</v>
      </c>
      <c r="H2" s="55" t="s">
        <v>225</v>
      </c>
      <c r="I2" s="54" t="s">
        <v>226</v>
      </c>
      <c r="J2" s="54">
        <v>560</v>
      </c>
    </row>
    <row r="3" spans="1:12" ht="29" x14ac:dyDescent="0.35">
      <c r="A3" s="54">
        <v>2</v>
      </c>
      <c r="B3" s="54" t="s">
        <v>220</v>
      </c>
      <c r="C3" s="54" t="s">
        <v>221</v>
      </c>
      <c r="D3" s="54" t="s">
        <v>227</v>
      </c>
      <c r="E3" s="54" t="s">
        <v>228</v>
      </c>
      <c r="F3" s="54"/>
      <c r="G3" s="54" t="s">
        <v>229</v>
      </c>
      <c r="H3" s="55" t="s">
        <v>230</v>
      </c>
      <c r="I3" s="54" t="s">
        <v>226</v>
      </c>
      <c r="J3" s="54">
        <v>780</v>
      </c>
    </row>
    <row r="4" spans="1:12" ht="43.5" x14ac:dyDescent="0.35">
      <c r="A4" s="54">
        <v>3</v>
      </c>
      <c r="B4" s="54" t="s">
        <v>220</v>
      </c>
      <c r="C4" s="54" t="s">
        <v>221</v>
      </c>
      <c r="D4" s="54" t="s">
        <v>231</v>
      </c>
      <c r="E4" s="54" t="s">
        <v>232</v>
      </c>
      <c r="F4" s="54"/>
      <c r="G4" s="54" t="s">
        <v>233</v>
      </c>
      <c r="H4" s="55" t="s">
        <v>234</v>
      </c>
      <c r="I4" s="54" t="s">
        <v>226</v>
      </c>
      <c r="J4" s="54">
        <v>101</v>
      </c>
    </row>
    <row r="5" spans="1:12" ht="29" x14ac:dyDescent="0.35">
      <c r="A5" s="54">
        <v>4</v>
      </c>
      <c r="B5" s="54" t="s">
        <v>220</v>
      </c>
      <c r="C5" s="54" t="s">
        <v>221</v>
      </c>
      <c r="D5" s="54" t="s">
        <v>227</v>
      </c>
      <c r="E5" s="54" t="s">
        <v>228</v>
      </c>
      <c r="F5" s="54"/>
      <c r="G5" s="54" t="s">
        <v>235</v>
      </c>
      <c r="H5" s="55" t="s">
        <v>236</v>
      </c>
      <c r="I5" s="54" t="s">
        <v>226</v>
      </c>
      <c r="J5" s="54">
        <v>288</v>
      </c>
    </row>
    <row r="6" spans="1:12" ht="29" x14ac:dyDescent="0.35">
      <c r="A6" s="54">
        <v>5</v>
      </c>
      <c r="B6" s="54" t="s">
        <v>220</v>
      </c>
      <c r="C6" s="54" t="s">
        <v>221</v>
      </c>
      <c r="D6" s="54" t="s">
        <v>222</v>
      </c>
      <c r="E6" s="54" t="s">
        <v>223</v>
      </c>
      <c r="F6" s="54"/>
      <c r="G6" s="54" t="s">
        <v>237</v>
      </c>
      <c r="H6" s="55" t="s">
        <v>238</v>
      </c>
      <c r="I6" s="54" t="s">
        <v>226</v>
      </c>
      <c r="J6" s="54">
        <v>60</v>
      </c>
    </row>
    <row r="7" spans="1:12" ht="72.5" x14ac:dyDescent="0.35">
      <c r="A7" s="54">
        <v>6</v>
      </c>
      <c r="B7" s="54" t="s">
        <v>220</v>
      </c>
      <c r="C7" s="54" t="s">
        <v>221</v>
      </c>
      <c r="D7" s="54" t="s">
        <v>239</v>
      </c>
      <c r="E7" s="54" t="s">
        <v>240</v>
      </c>
      <c r="F7" s="54"/>
      <c r="G7" s="54" t="s">
        <v>241</v>
      </c>
      <c r="H7" s="55" t="s">
        <v>242</v>
      </c>
      <c r="I7" s="54" t="s">
        <v>226</v>
      </c>
      <c r="J7" s="54">
        <v>274</v>
      </c>
    </row>
    <row r="8" spans="1:12" ht="72.5" x14ac:dyDescent="0.35">
      <c r="A8" s="54">
        <v>7</v>
      </c>
      <c r="B8" s="54" t="s">
        <v>220</v>
      </c>
      <c r="C8" s="54" t="s">
        <v>221</v>
      </c>
      <c r="D8" s="54" t="s">
        <v>243</v>
      </c>
      <c r="E8" s="54" t="s">
        <v>244</v>
      </c>
      <c r="F8" s="54"/>
      <c r="G8" s="54" t="s">
        <v>245</v>
      </c>
      <c r="H8" s="55" t="s">
        <v>246</v>
      </c>
      <c r="I8" s="54" t="s">
        <v>226</v>
      </c>
      <c r="J8" s="54">
        <v>310728</v>
      </c>
    </row>
    <row r="9" spans="1:12" ht="58" x14ac:dyDescent="0.35">
      <c r="A9" s="54">
        <v>8</v>
      </c>
      <c r="B9" s="54" t="s">
        <v>220</v>
      </c>
      <c r="C9" s="54" t="s">
        <v>221</v>
      </c>
      <c r="D9" s="54" t="s">
        <v>247</v>
      </c>
      <c r="E9" s="54" t="s">
        <v>248</v>
      </c>
      <c r="F9" s="54"/>
      <c r="G9" s="54" t="s">
        <v>249</v>
      </c>
      <c r="H9" s="55" t="s">
        <v>250</v>
      </c>
      <c r="I9" s="54" t="s">
        <v>226</v>
      </c>
      <c r="J9" s="54">
        <v>28</v>
      </c>
    </row>
    <row r="10" spans="1:12" ht="43.5" hidden="1" x14ac:dyDescent="0.35">
      <c r="A10" s="54">
        <v>9</v>
      </c>
      <c r="B10" s="54" t="s">
        <v>251</v>
      </c>
      <c r="C10" s="54" t="s">
        <v>188</v>
      </c>
      <c r="D10" s="58" t="s">
        <v>252</v>
      </c>
      <c r="E10" s="54" t="s">
        <v>253</v>
      </c>
      <c r="F10" s="54"/>
      <c r="G10" s="54" t="s">
        <v>254</v>
      </c>
      <c r="H10" s="55" t="s">
        <v>255</v>
      </c>
      <c r="I10" s="54" t="s">
        <v>226</v>
      </c>
      <c r="J10" s="54">
        <v>14595</v>
      </c>
    </row>
    <row r="11" spans="1:12" ht="72.5" x14ac:dyDescent="0.35">
      <c r="A11" s="54">
        <v>10</v>
      </c>
      <c r="B11" s="54" t="s">
        <v>220</v>
      </c>
      <c r="C11" s="54" t="s">
        <v>221</v>
      </c>
      <c r="D11" s="54" t="s">
        <v>256</v>
      </c>
      <c r="E11" s="54" t="s">
        <v>257</v>
      </c>
      <c r="F11" s="54"/>
      <c r="G11" s="54" t="s">
        <v>258</v>
      </c>
      <c r="H11" s="55" t="s">
        <v>259</v>
      </c>
      <c r="I11" s="54" t="s">
        <v>226</v>
      </c>
      <c r="J11" s="54">
        <v>182</v>
      </c>
    </row>
    <row r="12" spans="1:12" hidden="1" x14ac:dyDescent="0.35">
      <c r="A12">
        <v>11</v>
      </c>
      <c r="B12" t="s">
        <v>251</v>
      </c>
      <c r="C12" t="s">
        <v>188</v>
      </c>
      <c r="D12" s="57" t="s">
        <v>252</v>
      </c>
      <c r="E12" t="s">
        <v>260</v>
      </c>
      <c r="H12" s="56" t="s">
        <v>261</v>
      </c>
      <c r="I12" t="s">
        <v>226</v>
      </c>
      <c r="J12">
        <v>13045</v>
      </c>
    </row>
    <row r="13" spans="1:12" ht="72.5" hidden="1" x14ac:dyDescent="0.35">
      <c r="A13">
        <v>12</v>
      </c>
      <c r="B13" t="s">
        <v>251</v>
      </c>
      <c r="C13" t="s">
        <v>188</v>
      </c>
      <c r="D13" s="57" t="s">
        <v>262</v>
      </c>
      <c r="E13" t="s">
        <v>253</v>
      </c>
      <c r="G13" t="s">
        <v>263</v>
      </c>
      <c r="H13" s="56" t="s">
        <v>264</v>
      </c>
      <c r="I13" t="s">
        <v>226</v>
      </c>
      <c r="J13">
        <v>28586</v>
      </c>
    </row>
    <row r="14" spans="1:12" ht="29" hidden="1" x14ac:dyDescent="0.35">
      <c r="A14">
        <v>13</v>
      </c>
      <c r="B14" t="s">
        <v>251</v>
      </c>
      <c r="C14" t="s">
        <v>188</v>
      </c>
      <c r="D14" s="1" t="s">
        <v>265</v>
      </c>
      <c r="E14" t="s">
        <v>266</v>
      </c>
      <c r="H14" s="56" t="s">
        <v>267</v>
      </c>
      <c r="I14" t="s">
        <v>226</v>
      </c>
      <c r="J14">
        <v>1</v>
      </c>
    </row>
    <row r="15" spans="1:12" hidden="1" x14ac:dyDescent="0.35">
      <c r="A15">
        <v>14</v>
      </c>
      <c r="B15" t="s">
        <v>251</v>
      </c>
      <c r="C15" s="57" t="s">
        <v>188</v>
      </c>
      <c r="D15" s="57" t="s">
        <v>268</v>
      </c>
      <c r="E15" t="s">
        <v>269</v>
      </c>
      <c r="H15" t="s">
        <v>270</v>
      </c>
      <c r="I15" t="s">
        <v>271</v>
      </c>
      <c r="J15">
        <v>14032</v>
      </c>
    </row>
    <row r="16" spans="1:12" ht="72.5" x14ac:dyDescent="0.35">
      <c r="A16">
        <v>15</v>
      </c>
      <c r="B16" s="54" t="s">
        <v>220</v>
      </c>
      <c r="C16" s="54" t="s">
        <v>221</v>
      </c>
      <c r="D16" s="1" t="s">
        <v>272</v>
      </c>
      <c r="E16" t="s">
        <v>273</v>
      </c>
      <c r="G16" t="s">
        <v>274</v>
      </c>
      <c r="H16" s="56" t="s">
        <v>275</v>
      </c>
      <c r="I16" t="s">
        <v>276</v>
      </c>
      <c r="J16">
        <v>207</v>
      </c>
    </row>
    <row r="17" spans="1:11" ht="43.5" x14ac:dyDescent="0.35">
      <c r="A17">
        <v>16</v>
      </c>
      <c r="B17" s="54" t="s">
        <v>220</v>
      </c>
      <c r="C17" s="54" t="s">
        <v>221</v>
      </c>
      <c r="D17" s="1" t="s">
        <v>14</v>
      </c>
      <c r="E17" t="s">
        <v>277</v>
      </c>
      <c r="G17" t="s">
        <v>278</v>
      </c>
      <c r="H17" s="56" t="s">
        <v>279</v>
      </c>
      <c r="I17" t="s">
        <v>276</v>
      </c>
      <c r="J17">
        <v>106</v>
      </c>
    </row>
    <row r="18" spans="1:11" ht="174" x14ac:dyDescent="0.35">
      <c r="A18" s="1">
        <v>17</v>
      </c>
      <c r="B18" s="54" t="s">
        <v>220</v>
      </c>
      <c r="C18" s="1" t="s">
        <v>280</v>
      </c>
      <c r="D18" s="1" t="s">
        <v>281</v>
      </c>
      <c r="E18" s="1" t="s">
        <v>282</v>
      </c>
      <c r="F18" s="1"/>
      <c r="G18" s="1" t="s">
        <v>283</v>
      </c>
      <c r="H18" s="60" t="s">
        <v>284</v>
      </c>
      <c r="I18" t="s">
        <v>276</v>
      </c>
      <c r="J18" s="1"/>
      <c r="K18" s="60" t="s">
        <v>285</v>
      </c>
    </row>
    <row r="19" spans="1:11" hidden="1" x14ac:dyDescent="0.35">
      <c r="A19">
        <v>18</v>
      </c>
      <c r="B19" t="s">
        <v>251</v>
      </c>
      <c r="C19" t="s">
        <v>188</v>
      </c>
      <c r="D19" s="1" t="s">
        <v>252</v>
      </c>
      <c r="E19" t="s">
        <v>286</v>
      </c>
      <c r="H19" t="s">
        <v>287</v>
      </c>
      <c r="I19" t="s">
        <v>226</v>
      </c>
      <c r="J19">
        <v>107</v>
      </c>
    </row>
    <row r="20" spans="1:11" ht="58" hidden="1" x14ac:dyDescent="0.35">
      <c r="A20">
        <v>19</v>
      </c>
      <c r="B20" t="s">
        <v>251</v>
      </c>
      <c r="C20" t="s">
        <v>188</v>
      </c>
      <c r="D20" s="1" t="s">
        <v>262</v>
      </c>
      <c r="E20" s="57" t="s">
        <v>288</v>
      </c>
      <c r="F20" s="57"/>
      <c r="G20" t="s">
        <v>289</v>
      </c>
      <c r="H20" t="s">
        <v>290</v>
      </c>
      <c r="I20" t="s">
        <v>226</v>
      </c>
      <c r="J20">
        <v>9440</v>
      </c>
      <c r="K20" s="56" t="s">
        <v>291</v>
      </c>
    </row>
    <row r="21" spans="1:11" ht="58" hidden="1" x14ac:dyDescent="0.35">
      <c r="A21">
        <v>20</v>
      </c>
      <c r="B21" t="s">
        <v>251</v>
      </c>
      <c r="C21" t="s">
        <v>188</v>
      </c>
      <c r="D21" s="1" t="s">
        <v>262</v>
      </c>
      <c r="E21" t="s">
        <v>292</v>
      </c>
      <c r="G21" s="57" t="s">
        <v>289</v>
      </c>
      <c r="H21" t="s">
        <v>293</v>
      </c>
      <c r="I21" t="s">
        <v>226</v>
      </c>
      <c r="J21">
        <v>7452</v>
      </c>
      <c r="K21" s="56" t="s">
        <v>294</v>
      </c>
    </row>
    <row r="22" spans="1:11" ht="87" hidden="1" x14ac:dyDescent="0.35">
      <c r="A22">
        <v>21</v>
      </c>
      <c r="B22" t="s">
        <v>251</v>
      </c>
      <c r="C22" t="s">
        <v>188</v>
      </c>
      <c r="D22" s="57" t="s">
        <v>295</v>
      </c>
      <c r="E22" t="s">
        <v>296</v>
      </c>
      <c r="H22" s="56" t="s">
        <v>297</v>
      </c>
      <c r="I22" t="s">
        <v>226</v>
      </c>
      <c r="J22">
        <v>755</v>
      </c>
    </row>
    <row r="23" spans="1:11" ht="72.5" hidden="1" x14ac:dyDescent="0.35">
      <c r="A23">
        <v>22</v>
      </c>
      <c r="B23" t="s">
        <v>251</v>
      </c>
      <c r="C23" t="s">
        <v>188</v>
      </c>
      <c r="D23" s="1" t="s">
        <v>298</v>
      </c>
      <c r="E23" t="s">
        <v>299</v>
      </c>
      <c r="H23" s="56" t="s">
        <v>300</v>
      </c>
      <c r="I23" t="s">
        <v>301</v>
      </c>
      <c r="J23">
        <v>3757</v>
      </c>
    </row>
    <row r="24" spans="1:11" ht="29" hidden="1" x14ac:dyDescent="0.35">
      <c r="A24">
        <v>23</v>
      </c>
      <c r="B24" t="s">
        <v>251</v>
      </c>
      <c r="C24" t="s">
        <v>188</v>
      </c>
      <c r="D24" s="57" t="s">
        <v>302</v>
      </c>
      <c r="E24" t="s">
        <v>303</v>
      </c>
      <c r="H24" s="56" t="s">
        <v>304</v>
      </c>
      <c r="I24" t="s">
        <v>301</v>
      </c>
      <c r="J24">
        <v>3523</v>
      </c>
    </row>
    <row r="25" spans="1:11" ht="43.5" hidden="1" x14ac:dyDescent="0.35">
      <c r="A25">
        <v>24</v>
      </c>
      <c r="B25" t="s">
        <v>251</v>
      </c>
      <c r="C25" t="s">
        <v>188</v>
      </c>
      <c r="D25" s="57" t="s">
        <v>305</v>
      </c>
      <c r="E25" t="s">
        <v>306</v>
      </c>
      <c r="G25" t="s">
        <v>307</v>
      </c>
      <c r="H25" s="56" t="s">
        <v>308</v>
      </c>
      <c r="I25" s="57" t="s">
        <v>301</v>
      </c>
      <c r="J25">
        <v>817</v>
      </c>
    </row>
    <row r="26" spans="1:11" ht="116" hidden="1" x14ac:dyDescent="0.35">
      <c r="A26">
        <v>25</v>
      </c>
      <c r="B26" t="s">
        <v>251</v>
      </c>
      <c r="C26" t="s">
        <v>188</v>
      </c>
      <c r="D26" s="57" t="s">
        <v>305</v>
      </c>
      <c r="E26" t="s">
        <v>309</v>
      </c>
      <c r="G26" t="s">
        <v>310</v>
      </c>
      <c r="H26" s="56" t="s">
        <v>311</v>
      </c>
      <c r="I26" s="57" t="s">
        <v>301</v>
      </c>
      <c r="J26">
        <v>270</v>
      </c>
    </row>
    <row r="27" spans="1:11" hidden="1" x14ac:dyDescent="0.35">
      <c r="A27">
        <v>26</v>
      </c>
      <c r="B27" t="s">
        <v>312</v>
      </c>
      <c r="C27" t="s">
        <v>188</v>
      </c>
      <c r="D27" s="1" t="s">
        <v>302</v>
      </c>
      <c r="E27" t="s">
        <v>313</v>
      </c>
      <c r="G27" s="57" t="s">
        <v>314</v>
      </c>
      <c r="H27" t="s">
        <v>315</v>
      </c>
      <c r="I27" t="s">
        <v>301</v>
      </c>
      <c r="J27">
        <v>121</v>
      </c>
    </row>
    <row r="28" spans="1:11" hidden="1" x14ac:dyDescent="0.35">
      <c r="A28">
        <v>27</v>
      </c>
      <c r="B28" t="s">
        <v>312</v>
      </c>
      <c r="C28" t="s">
        <v>188</v>
      </c>
      <c r="D28" s="1" t="s">
        <v>302</v>
      </c>
      <c r="E28" t="s">
        <v>313</v>
      </c>
      <c r="G28" t="s">
        <v>316</v>
      </c>
      <c r="H28" t="s">
        <v>317</v>
      </c>
      <c r="I28" t="s">
        <v>301</v>
      </c>
      <c r="J28">
        <v>387</v>
      </c>
    </row>
    <row r="29" spans="1:11" ht="58" hidden="1" x14ac:dyDescent="0.35">
      <c r="A29">
        <v>28</v>
      </c>
      <c r="B29" t="s">
        <v>312</v>
      </c>
      <c r="C29" t="s">
        <v>188</v>
      </c>
      <c r="D29" s="1" t="s">
        <v>302</v>
      </c>
      <c r="E29" t="s">
        <v>313</v>
      </c>
      <c r="G29" t="s">
        <v>318</v>
      </c>
      <c r="H29" s="56" t="s">
        <v>319</v>
      </c>
      <c r="I29" t="s">
        <v>320</v>
      </c>
      <c r="J29">
        <v>81</v>
      </c>
    </row>
    <row r="30" spans="1:11" ht="101.5" hidden="1" x14ac:dyDescent="0.35">
      <c r="A30">
        <v>29</v>
      </c>
      <c r="B30" t="s">
        <v>312</v>
      </c>
      <c r="C30" t="s">
        <v>188</v>
      </c>
      <c r="D30" s="57" t="s">
        <v>295</v>
      </c>
      <c r="E30" s="57" t="s">
        <v>321</v>
      </c>
      <c r="F30" s="57"/>
      <c r="G30" t="s">
        <v>322</v>
      </c>
      <c r="H30" s="56" t="s">
        <v>323</v>
      </c>
      <c r="I30" t="s">
        <v>226</v>
      </c>
      <c r="J30">
        <v>14</v>
      </c>
    </row>
    <row r="31" spans="1:11" ht="130.5" hidden="1" x14ac:dyDescent="0.35">
      <c r="A31">
        <v>30</v>
      </c>
      <c r="B31" t="s">
        <v>312</v>
      </c>
      <c r="C31" t="s">
        <v>188</v>
      </c>
      <c r="D31" s="1" t="s">
        <v>295</v>
      </c>
      <c r="E31" t="s">
        <v>324</v>
      </c>
      <c r="G31" t="s">
        <v>322</v>
      </c>
      <c r="H31" s="56" t="s">
        <v>325</v>
      </c>
      <c r="I31" t="s">
        <v>226</v>
      </c>
      <c r="J31">
        <v>7</v>
      </c>
    </row>
    <row r="32" spans="1:11" ht="130.5" hidden="1" x14ac:dyDescent="0.35">
      <c r="A32">
        <v>31</v>
      </c>
      <c r="B32" t="s">
        <v>312</v>
      </c>
      <c r="C32" t="s">
        <v>188</v>
      </c>
      <c r="D32" s="1" t="s">
        <v>295</v>
      </c>
      <c r="E32" t="s">
        <v>326</v>
      </c>
      <c r="G32" t="s">
        <v>327</v>
      </c>
      <c r="H32" s="56" t="s">
        <v>328</v>
      </c>
      <c r="I32" t="s">
        <v>226</v>
      </c>
      <c r="J32">
        <v>92</v>
      </c>
    </row>
    <row r="33" spans="1:12" ht="130.5" hidden="1" x14ac:dyDescent="0.35">
      <c r="A33">
        <v>32</v>
      </c>
      <c r="B33" t="s">
        <v>312</v>
      </c>
      <c r="C33" t="s">
        <v>188</v>
      </c>
      <c r="D33" s="1" t="s">
        <v>295</v>
      </c>
      <c r="E33" t="s">
        <v>329</v>
      </c>
      <c r="G33" t="s">
        <v>330</v>
      </c>
      <c r="H33" s="56" t="s">
        <v>331</v>
      </c>
      <c r="I33" t="s">
        <v>226</v>
      </c>
      <c r="J33">
        <v>24</v>
      </c>
    </row>
    <row r="34" spans="1:12" ht="43.5" hidden="1" x14ac:dyDescent="0.35">
      <c r="A34">
        <v>33</v>
      </c>
      <c r="B34" t="s">
        <v>312</v>
      </c>
      <c r="C34" t="s">
        <v>188</v>
      </c>
      <c r="D34" s="1" t="s">
        <v>295</v>
      </c>
      <c r="E34" t="s">
        <v>329</v>
      </c>
      <c r="G34" t="s">
        <v>332</v>
      </c>
      <c r="H34" s="56" t="s">
        <v>333</v>
      </c>
      <c r="I34" t="s">
        <v>226</v>
      </c>
      <c r="J34">
        <v>1048</v>
      </c>
    </row>
    <row r="35" spans="1:12" ht="72.5" hidden="1" x14ac:dyDescent="0.35">
      <c r="A35">
        <v>34</v>
      </c>
      <c r="B35" t="s">
        <v>312</v>
      </c>
      <c r="C35" t="s">
        <v>188</v>
      </c>
      <c r="D35" s="57" t="s">
        <v>334</v>
      </c>
      <c r="E35" t="s">
        <v>335</v>
      </c>
      <c r="G35" t="s">
        <v>336</v>
      </c>
      <c r="H35" s="56" t="s">
        <v>337</v>
      </c>
      <c r="I35" t="s">
        <v>226</v>
      </c>
      <c r="J35">
        <v>14</v>
      </c>
    </row>
    <row r="36" spans="1:12" ht="261" x14ac:dyDescent="0.35">
      <c r="A36" s="2">
        <v>35</v>
      </c>
      <c r="B36" s="2" t="s">
        <v>220</v>
      </c>
      <c r="C36" s="2" t="s">
        <v>280</v>
      </c>
      <c r="D36" s="61" t="s">
        <v>338</v>
      </c>
      <c r="E36" s="2" t="s">
        <v>339</v>
      </c>
      <c r="F36" s="2"/>
      <c r="G36" s="61" t="s">
        <v>340</v>
      </c>
      <c r="H36" s="61" t="s">
        <v>284</v>
      </c>
      <c r="I36" s="2" t="s">
        <v>276</v>
      </c>
      <c r="J36" s="2"/>
      <c r="L36" s="62" t="s">
        <v>341</v>
      </c>
    </row>
    <row r="37" spans="1:12" hidden="1" x14ac:dyDescent="0.35">
      <c r="A37">
        <v>36</v>
      </c>
      <c r="B37" t="s">
        <v>342</v>
      </c>
      <c r="C37" t="s">
        <v>343</v>
      </c>
      <c r="D37" s="1" t="s">
        <v>344</v>
      </c>
      <c r="E37" t="s">
        <v>345</v>
      </c>
      <c r="I37" t="s">
        <v>271</v>
      </c>
    </row>
    <row r="38" spans="1:12" hidden="1" x14ac:dyDescent="0.35">
      <c r="A38">
        <v>37</v>
      </c>
      <c r="B38" t="s">
        <v>251</v>
      </c>
      <c r="C38" t="s">
        <v>182</v>
      </c>
      <c r="D38" s="1" t="s">
        <v>346</v>
      </c>
      <c r="E38" t="s">
        <v>347</v>
      </c>
      <c r="I38" t="s">
        <v>271</v>
      </c>
    </row>
    <row r="39" spans="1:12" hidden="1" x14ac:dyDescent="0.35">
      <c r="A39">
        <v>38</v>
      </c>
      <c r="B39" t="s">
        <v>251</v>
      </c>
    </row>
    <row r="40" spans="1:12" hidden="1" x14ac:dyDescent="0.35">
      <c r="A40">
        <v>39</v>
      </c>
      <c r="B40" t="s">
        <v>251</v>
      </c>
    </row>
    <row r="41" spans="1:12" hidden="1" x14ac:dyDescent="0.35">
      <c r="A41">
        <v>40</v>
      </c>
      <c r="B41" t="s">
        <v>251</v>
      </c>
    </row>
    <row r="42" spans="1:12" hidden="1" x14ac:dyDescent="0.35">
      <c r="A42">
        <v>41</v>
      </c>
      <c r="B42" t="s">
        <v>251</v>
      </c>
    </row>
    <row r="43" spans="1:12" hidden="1" x14ac:dyDescent="0.35">
      <c r="A43">
        <v>42</v>
      </c>
      <c r="B43" t="s">
        <v>251</v>
      </c>
    </row>
    <row r="44" spans="1:12" hidden="1" x14ac:dyDescent="0.35">
      <c r="A44">
        <v>43</v>
      </c>
      <c r="B44" t="s">
        <v>251</v>
      </c>
    </row>
    <row r="45" spans="1:12" hidden="1" x14ac:dyDescent="0.35">
      <c r="A45">
        <v>44</v>
      </c>
      <c r="B45" t="s">
        <v>251</v>
      </c>
    </row>
    <row r="46" spans="1:12" hidden="1" x14ac:dyDescent="0.35">
      <c r="A46">
        <v>45</v>
      </c>
      <c r="B46" t="s">
        <v>251</v>
      </c>
    </row>
    <row r="47" spans="1:12" ht="116" x14ac:dyDescent="0.35">
      <c r="A47">
        <v>46</v>
      </c>
      <c r="B47" t="s">
        <v>220</v>
      </c>
      <c r="C47" t="s">
        <v>348</v>
      </c>
      <c r="D47" s="1" t="s">
        <v>349</v>
      </c>
      <c r="E47" t="s">
        <v>350</v>
      </c>
      <c r="H47" s="56" t="s">
        <v>351</v>
      </c>
      <c r="I47" t="s">
        <v>352</v>
      </c>
      <c r="J47">
        <v>6205</v>
      </c>
      <c r="K47">
        <v>502833721</v>
      </c>
    </row>
    <row r="48" spans="1:12" ht="58" x14ac:dyDescent="0.35">
      <c r="A48">
        <v>47</v>
      </c>
      <c r="B48" t="s">
        <v>220</v>
      </c>
      <c r="C48" t="s">
        <v>348</v>
      </c>
      <c r="D48" s="1" t="s">
        <v>353</v>
      </c>
      <c r="E48" t="s">
        <v>354</v>
      </c>
      <c r="F48" t="s">
        <v>355</v>
      </c>
      <c r="H48" s="56" t="s">
        <v>356</v>
      </c>
    </row>
    <row r="49" spans="1:8" ht="58" x14ac:dyDescent="0.35">
      <c r="A49">
        <v>48</v>
      </c>
      <c r="B49" t="s">
        <v>220</v>
      </c>
      <c r="C49" t="s">
        <v>348</v>
      </c>
      <c r="D49" s="1" t="s">
        <v>247</v>
      </c>
      <c r="E49" t="s">
        <v>357</v>
      </c>
      <c r="H49" s="56" t="s">
        <v>358</v>
      </c>
    </row>
    <row r="50" spans="1:8" ht="116" x14ac:dyDescent="0.35">
      <c r="A50">
        <v>50</v>
      </c>
      <c r="B50" t="s">
        <v>220</v>
      </c>
      <c r="C50" t="s">
        <v>348</v>
      </c>
      <c r="D50" s="1" t="s">
        <v>359</v>
      </c>
      <c r="E50" t="s">
        <v>360</v>
      </c>
      <c r="H50" s="56" t="s">
        <v>361</v>
      </c>
    </row>
    <row r="51" spans="1:8" x14ac:dyDescent="0.35">
      <c r="A51">
        <v>51</v>
      </c>
      <c r="B51" t="s">
        <v>220</v>
      </c>
      <c r="C51" t="s">
        <v>348</v>
      </c>
    </row>
    <row r="52" spans="1:8" hidden="1" x14ac:dyDescent="0.35">
      <c r="A52">
        <v>52</v>
      </c>
    </row>
    <row r="53" spans="1:8" hidden="1" x14ac:dyDescent="0.35">
      <c r="A53">
        <v>53</v>
      </c>
    </row>
    <row r="54" spans="1:8" hidden="1" x14ac:dyDescent="0.35">
      <c r="A54">
        <v>54</v>
      </c>
    </row>
    <row r="55" spans="1:8" hidden="1" x14ac:dyDescent="0.35">
      <c r="A55">
        <v>55</v>
      </c>
    </row>
    <row r="56" spans="1:8" hidden="1" x14ac:dyDescent="0.35">
      <c r="A56">
        <v>56</v>
      </c>
    </row>
    <row r="57" spans="1:8" hidden="1" x14ac:dyDescent="0.35">
      <c r="A57">
        <v>57</v>
      </c>
    </row>
    <row r="58" spans="1:8" hidden="1" x14ac:dyDescent="0.35">
      <c r="A58">
        <v>58</v>
      </c>
    </row>
    <row r="59" spans="1:8" hidden="1" x14ac:dyDescent="0.35">
      <c r="A59">
        <v>59</v>
      </c>
    </row>
    <row r="60" spans="1:8" hidden="1" x14ac:dyDescent="0.35">
      <c r="A60">
        <v>60</v>
      </c>
    </row>
    <row r="61" spans="1:8" hidden="1" x14ac:dyDescent="0.35">
      <c r="A61">
        <v>61</v>
      </c>
    </row>
    <row r="62" spans="1:8" hidden="1" x14ac:dyDescent="0.35">
      <c r="A62">
        <v>62</v>
      </c>
    </row>
    <row r="63" spans="1:8" hidden="1" x14ac:dyDescent="0.35">
      <c r="A63">
        <v>63</v>
      </c>
    </row>
    <row r="64" spans="1:8" hidden="1" x14ac:dyDescent="0.35">
      <c r="A64">
        <v>64</v>
      </c>
    </row>
    <row r="65" spans="1:1" hidden="1" x14ac:dyDescent="0.35">
      <c r="A65">
        <v>65</v>
      </c>
    </row>
    <row r="66" spans="1:1" hidden="1" x14ac:dyDescent="0.35">
      <c r="A66">
        <v>66</v>
      </c>
    </row>
    <row r="67" spans="1:1" hidden="1" x14ac:dyDescent="0.35">
      <c r="A67">
        <v>67</v>
      </c>
    </row>
    <row r="68" spans="1:1" hidden="1" x14ac:dyDescent="0.35">
      <c r="A68">
        <v>68</v>
      </c>
    </row>
    <row r="69" spans="1:1" hidden="1" x14ac:dyDescent="0.35">
      <c r="A69">
        <v>69</v>
      </c>
    </row>
    <row r="70" spans="1:1" hidden="1" x14ac:dyDescent="0.35">
      <c r="A70">
        <v>70</v>
      </c>
    </row>
    <row r="71" spans="1:1" hidden="1" x14ac:dyDescent="0.35">
      <c r="A71">
        <v>71</v>
      </c>
    </row>
    <row r="72" spans="1:1" hidden="1" x14ac:dyDescent="0.35">
      <c r="A72">
        <v>72</v>
      </c>
    </row>
    <row r="73" spans="1:1" hidden="1" x14ac:dyDescent="0.35">
      <c r="A73">
        <v>73</v>
      </c>
    </row>
    <row r="74" spans="1:1" hidden="1" x14ac:dyDescent="0.35">
      <c r="A74">
        <v>74</v>
      </c>
    </row>
    <row r="75" spans="1:1" hidden="1" x14ac:dyDescent="0.35">
      <c r="A75">
        <v>75</v>
      </c>
    </row>
    <row r="76" spans="1:1" hidden="1" x14ac:dyDescent="0.35">
      <c r="A76">
        <v>76</v>
      </c>
    </row>
    <row r="77" spans="1:1" hidden="1" x14ac:dyDescent="0.35">
      <c r="A77">
        <v>77</v>
      </c>
    </row>
    <row r="78" spans="1:1" hidden="1" x14ac:dyDescent="0.35">
      <c r="A78">
        <v>78</v>
      </c>
    </row>
    <row r="79" spans="1:1" hidden="1" x14ac:dyDescent="0.35">
      <c r="A79">
        <v>79</v>
      </c>
    </row>
    <row r="80" spans="1:1" hidden="1" x14ac:dyDescent="0.35">
      <c r="A80">
        <v>80</v>
      </c>
    </row>
    <row r="81" spans="1:1" hidden="1" x14ac:dyDescent="0.35">
      <c r="A81">
        <v>81</v>
      </c>
    </row>
    <row r="82" spans="1:1" hidden="1" x14ac:dyDescent="0.35">
      <c r="A82">
        <v>82</v>
      </c>
    </row>
    <row r="83" spans="1:1" hidden="1" x14ac:dyDescent="0.35">
      <c r="A83">
        <v>83</v>
      </c>
    </row>
    <row r="84" spans="1:1" hidden="1" x14ac:dyDescent="0.35">
      <c r="A84">
        <v>84</v>
      </c>
    </row>
    <row r="85" spans="1:1" hidden="1" x14ac:dyDescent="0.35">
      <c r="A85">
        <v>85</v>
      </c>
    </row>
    <row r="86" spans="1:1" hidden="1" x14ac:dyDescent="0.35">
      <c r="A86">
        <v>86</v>
      </c>
    </row>
    <row r="87" spans="1:1" hidden="1" x14ac:dyDescent="0.35">
      <c r="A87">
        <v>87</v>
      </c>
    </row>
    <row r="88" spans="1:1" hidden="1" x14ac:dyDescent="0.35">
      <c r="A88">
        <v>88</v>
      </c>
    </row>
    <row r="89" spans="1:1" hidden="1" x14ac:dyDescent="0.35">
      <c r="A89">
        <v>89</v>
      </c>
    </row>
    <row r="90" spans="1:1" hidden="1" x14ac:dyDescent="0.35">
      <c r="A90">
        <v>90</v>
      </c>
    </row>
    <row r="91" spans="1:1" hidden="1" x14ac:dyDescent="0.35">
      <c r="A91">
        <v>91</v>
      </c>
    </row>
    <row r="92" spans="1:1" hidden="1" x14ac:dyDescent="0.35">
      <c r="A92">
        <v>92</v>
      </c>
    </row>
    <row r="93" spans="1:1" hidden="1" x14ac:dyDescent="0.35">
      <c r="A93">
        <v>93</v>
      </c>
    </row>
    <row r="94" spans="1:1" hidden="1" x14ac:dyDescent="0.35">
      <c r="A94">
        <v>94</v>
      </c>
    </row>
    <row r="95" spans="1:1" hidden="1" x14ac:dyDescent="0.35">
      <c r="A95">
        <v>95</v>
      </c>
    </row>
    <row r="96" spans="1:1" hidden="1" x14ac:dyDescent="0.35">
      <c r="A96">
        <v>96</v>
      </c>
    </row>
    <row r="97" spans="1:1" hidden="1" x14ac:dyDescent="0.35">
      <c r="A97">
        <v>97</v>
      </c>
    </row>
    <row r="98" spans="1:1" hidden="1" x14ac:dyDescent="0.35">
      <c r="A98">
        <v>98</v>
      </c>
    </row>
    <row r="99" spans="1:1" hidden="1" x14ac:dyDescent="0.35">
      <c r="A99">
        <v>99</v>
      </c>
    </row>
    <row r="100" spans="1:1" hidden="1" x14ac:dyDescent="0.35">
      <c r="A100">
        <v>100</v>
      </c>
    </row>
    <row r="101" spans="1:1" hidden="1" x14ac:dyDescent="0.35">
      <c r="A101">
        <v>101</v>
      </c>
    </row>
    <row r="102" spans="1:1" hidden="1" x14ac:dyDescent="0.35">
      <c r="A102">
        <v>102</v>
      </c>
    </row>
    <row r="103" spans="1:1" hidden="1" x14ac:dyDescent="0.35">
      <c r="A103">
        <v>103</v>
      </c>
    </row>
    <row r="104" spans="1:1" hidden="1" x14ac:dyDescent="0.35">
      <c r="A104">
        <v>104</v>
      </c>
    </row>
    <row r="105" spans="1:1" hidden="1" x14ac:dyDescent="0.35">
      <c r="A105">
        <v>105</v>
      </c>
    </row>
    <row r="106" spans="1:1" hidden="1" x14ac:dyDescent="0.35">
      <c r="A106">
        <v>106</v>
      </c>
    </row>
    <row r="107" spans="1:1" hidden="1" x14ac:dyDescent="0.35">
      <c r="A107">
        <v>107</v>
      </c>
    </row>
    <row r="108" spans="1:1" hidden="1" x14ac:dyDescent="0.35">
      <c r="A108">
        <v>108</v>
      </c>
    </row>
    <row r="109" spans="1:1" hidden="1" x14ac:dyDescent="0.35">
      <c r="A109">
        <v>109</v>
      </c>
    </row>
    <row r="110" spans="1:1" hidden="1" x14ac:dyDescent="0.35">
      <c r="A110">
        <v>110</v>
      </c>
    </row>
    <row r="111" spans="1:1" hidden="1" x14ac:dyDescent="0.35">
      <c r="A111">
        <v>111</v>
      </c>
    </row>
    <row r="112" spans="1:1" hidden="1" x14ac:dyDescent="0.35">
      <c r="A112">
        <v>112</v>
      </c>
    </row>
    <row r="113" spans="1:1" hidden="1" x14ac:dyDescent="0.35">
      <c r="A113">
        <v>113</v>
      </c>
    </row>
    <row r="114" spans="1:1" hidden="1" x14ac:dyDescent="0.35">
      <c r="A114">
        <v>114</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A6523-0F06-4EAC-98C3-D290D500F092}">
  <dimension ref="A1"/>
  <sheetViews>
    <sheetView workbookViewId="0"/>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C860-257D-4FB5-A576-D403828DEEF0}">
  <dimension ref="A1:M1127"/>
  <sheetViews>
    <sheetView showGridLines="0" showRowColHeaders="0" topLeftCell="A20" workbookViewId="0"/>
  </sheetViews>
  <sheetFormatPr defaultColWidth="0" defaultRowHeight="14.5" zeroHeight="1" x14ac:dyDescent="0.35"/>
  <cols>
    <col min="1" max="13" width="9.1796875" customWidth="1"/>
    <col min="14" max="16384" width="9.1796875" hidden="1"/>
  </cols>
  <sheetData>
    <row r="1" spans="1:13" ht="50.15" customHeight="1" thickTop="1" thickBot="1" x14ac:dyDescent="0.65">
      <c r="A1" s="44"/>
      <c r="B1" s="99" t="s">
        <v>362</v>
      </c>
      <c r="C1" s="100"/>
      <c r="D1" s="100"/>
      <c r="E1" s="100"/>
      <c r="F1" s="100"/>
      <c r="G1" s="100"/>
      <c r="H1" s="100"/>
      <c r="I1" s="97"/>
      <c r="J1" s="97"/>
      <c r="K1" s="97"/>
      <c r="L1" s="97"/>
      <c r="M1" s="98"/>
    </row>
    <row r="2" spans="1:13" ht="15" thickTop="1" x14ac:dyDescent="0.35">
      <c r="A2" s="18"/>
      <c r="B2" s="18"/>
      <c r="C2" s="18"/>
      <c r="D2" s="18"/>
      <c r="E2" s="18"/>
      <c r="F2" s="18"/>
      <c r="G2" s="18"/>
      <c r="H2" s="18"/>
      <c r="I2" s="18"/>
      <c r="J2" s="18"/>
      <c r="K2" s="18"/>
      <c r="L2" s="18"/>
      <c r="M2" s="18"/>
    </row>
    <row r="3" spans="1:13" ht="26" x14ac:dyDescent="0.35">
      <c r="A3" s="39">
        <v>4</v>
      </c>
      <c r="B3" s="43" t="s">
        <v>363</v>
      </c>
      <c r="C3" s="40"/>
      <c r="D3" s="40"/>
      <c r="E3" s="40"/>
      <c r="F3" s="40"/>
      <c r="G3" s="18"/>
      <c r="H3" s="40"/>
      <c r="I3" s="18"/>
      <c r="J3" s="18"/>
      <c r="K3" s="18"/>
      <c r="L3" s="18"/>
      <c r="M3" s="18"/>
    </row>
    <row r="4" spans="1:13" ht="24.75" customHeight="1" x14ac:dyDescent="0.35">
      <c r="A4" s="42"/>
      <c r="B4" s="102" t="s">
        <v>364</v>
      </c>
      <c r="C4" s="102"/>
      <c r="D4" s="102"/>
      <c r="E4" s="102"/>
      <c r="F4" s="102"/>
      <c r="G4" s="102"/>
      <c r="H4" s="102"/>
      <c r="I4" s="102"/>
      <c r="J4" s="102"/>
      <c r="K4" s="102"/>
      <c r="L4" s="102"/>
      <c r="M4" s="18"/>
    </row>
    <row r="5" spans="1:13" ht="3.75" customHeight="1" x14ac:dyDescent="0.35">
      <c r="A5" s="42"/>
      <c r="B5" s="41"/>
      <c r="C5" s="40"/>
      <c r="D5" s="40"/>
      <c r="E5" s="40"/>
      <c r="F5" s="40"/>
      <c r="G5" s="18"/>
      <c r="H5" s="40"/>
      <c r="I5" s="18"/>
      <c r="J5" s="18"/>
      <c r="K5" s="18"/>
      <c r="L5" s="18"/>
      <c r="M5" s="18"/>
    </row>
    <row r="6" spans="1:13" ht="24.75" customHeight="1" x14ac:dyDescent="0.35">
      <c r="A6" s="38">
        <v>4</v>
      </c>
      <c r="B6" s="103" t="s">
        <v>365</v>
      </c>
      <c r="C6" s="103"/>
      <c r="D6" s="103"/>
      <c r="E6" s="103"/>
      <c r="F6" s="103"/>
      <c r="G6" s="103"/>
      <c r="H6" s="103"/>
      <c r="I6" s="103"/>
      <c r="J6" s="103"/>
      <c r="K6" s="103"/>
      <c r="L6" s="103"/>
      <c r="M6" s="18"/>
    </row>
    <row r="7" spans="1:13" ht="24.75" customHeight="1" x14ac:dyDescent="0.35">
      <c r="A7" s="38">
        <v>4</v>
      </c>
      <c r="B7" s="104" t="s">
        <v>366</v>
      </c>
      <c r="C7" s="104"/>
      <c r="D7" s="104"/>
      <c r="E7" s="104"/>
      <c r="F7" s="104"/>
      <c r="G7" s="104"/>
      <c r="H7" s="104"/>
      <c r="I7" s="104"/>
      <c r="J7" s="104"/>
      <c r="K7" s="104"/>
      <c r="L7" s="104"/>
      <c r="M7" s="18"/>
    </row>
    <row r="8" spans="1:13" ht="9.75" customHeight="1" x14ac:dyDescent="0.35">
      <c r="A8" s="18"/>
      <c r="B8" s="18"/>
      <c r="C8" s="18"/>
      <c r="D8" s="18"/>
      <c r="E8" s="18"/>
      <c r="F8" s="18"/>
      <c r="G8" s="18"/>
      <c r="H8" s="18"/>
      <c r="I8" s="18"/>
      <c r="J8" s="18"/>
      <c r="K8" s="18"/>
      <c r="L8" s="18"/>
      <c r="M8" s="18"/>
    </row>
    <row r="9" spans="1:13" ht="9.75" customHeight="1" x14ac:dyDescent="0.35">
      <c r="A9" s="18"/>
      <c r="B9" s="18"/>
      <c r="C9" s="18"/>
      <c r="D9" s="18"/>
      <c r="E9" s="18"/>
      <c r="F9" s="18"/>
      <c r="G9" s="18"/>
      <c r="H9" s="18"/>
      <c r="I9" s="18"/>
      <c r="J9" s="18"/>
      <c r="K9" s="18"/>
      <c r="L9" s="18"/>
      <c r="M9" s="18"/>
    </row>
    <row r="10" spans="1:13" ht="9.75" customHeight="1" x14ac:dyDescent="0.35">
      <c r="A10" s="18"/>
      <c r="B10" s="18"/>
      <c r="C10" s="18"/>
      <c r="D10" s="18"/>
      <c r="E10" s="18"/>
      <c r="F10" s="18"/>
      <c r="G10" s="18"/>
      <c r="H10" s="18"/>
      <c r="I10" s="18"/>
      <c r="J10" s="18"/>
      <c r="K10" s="18"/>
      <c r="L10" s="18"/>
      <c r="M10" s="18"/>
    </row>
    <row r="11" spans="1:13" ht="24.75" customHeight="1" x14ac:dyDescent="0.35">
      <c r="A11" s="39">
        <v>4</v>
      </c>
      <c r="B11" s="34" t="s">
        <v>367</v>
      </c>
      <c r="C11" s="18"/>
      <c r="D11" s="18"/>
      <c r="E11" s="18"/>
      <c r="F11" s="18"/>
      <c r="G11" s="18"/>
      <c r="H11" s="18"/>
      <c r="I11" s="18"/>
      <c r="J11" s="18"/>
      <c r="K11" s="18"/>
      <c r="L11" s="18"/>
      <c r="M11" s="18"/>
    </row>
    <row r="12" spans="1:13" ht="24.75" customHeight="1" x14ac:dyDescent="0.35">
      <c r="A12" s="18"/>
      <c r="B12" s="18"/>
      <c r="C12" s="18"/>
      <c r="D12" s="18"/>
      <c r="E12" s="18"/>
      <c r="F12" s="18"/>
      <c r="G12" s="18"/>
      <c r="H12" s="18"/>
      <c r="I12" s="18"/>
      <c r="J12" s="18"/>
      <c r="K12" s="18"/>
      <c r="L12" s="18"/>
      <c r="M12" s="18"/>
    </row>
    <row r="13" spans="1:13" ht="24.75" customHeight="1" x14ac:dyDescent="0.35">
      <c r="A13" s="38">
        <v>4</v>
      </c>
      <c r="B13" s="101" t="s">
        <v>368</v>
      </c>
      <c r="C13" s="101"/>
      <c r="D13" s="101"/>
      <c r="E13" s="101"/>
      <c r="F13" s="101"/>
      <c r="G13" s="101"/>
      <c r="H13" s="101"/>
      <c r="I13" s="101"/>
      <c r="J13" s="101"/>
      <c r="K13" s="101"/>
      <c r="L13" s="101"/>
      <c r="M13" s="18"/>
    </row>
    <row r="14" spans="1:13" ht="24.75" customHeight="1" x14ac:dyDescent="0.35">
      <c r="A14" s="38">
        <v>4</v>
      </c>
      <c r="B14" s="101" t="s">
        <v>369</v>
      </c>
      <c r="C14" s="101"/>
      <c r="D14" s="101"/>
      <c r="E14" s="101"/>
      <c r="F14" s="101"/>
      <c r="G14" s="101"/>
      <c r="H14" s="101"/>
      <c r="I14" s="101"/>
      <c r="J14" s="101"/>
      <c r="K14" s="101"/>
      <c r="L14" s="101"/>
      <c r="M14" s="18"/>
    </row>
    <row r="15" spans="1:13" ht="24.75" customHeight="1" x14ac:dyDescent="0.35">
      <c r="A15" s="38">
        <v>4</v>
      </c>
      <c r="B15" s="101" t="s">
        <v>370</v>
      </c>
      <c r="C15" s="101"/>
      <c r="D15" s="101"/>
      <c r="E15" s="101"/>
      <c r="F15" s="101"/>
      <c r="G15" s="101"/>
      <c r="H15" s="101"/>
      <c r="I15" s="101"/>
      <c r="J15" s="101"/>
      <c r="K15" s="101"/>
      <c r="L15" s="101"/>
      <c r="M15" s="18"/>
    </row>
    <row r="16" spans="1:13" x14ac:dyDescent="0.35">
      <c r="A16" s="18"/>
      <c r="B16" s="18"/>
      <c r="C16" s="18"/>
      <c r="D16" s="18"/>
      <c r="E16" s="18"/>
      <c r="F16" s="18"/>
      <c r="G16" s="18"/>
      <c r="H16" s="18"/>
      <c r="I16" s="18"/>
      <c r="J16" s="18"/>
      <c r="K16" s="18"/>
      <c r="L16" s="18"/>
      <c r="M16" s="18"/>
    </row>
    <row r="17" spans="1:13" ht="24.75" customHeight="1" x14ac:dyDescent="0.35">
      <c r="A17" s="39">
        <v>4</v>
      </c>
      <c r="B17" s="34" t="s">
        <v>371</v>
      </c>
      <c r="C17" s="18"/>
      <c r="D17" s="18"/>
      <c r="E17" s="18"/>
      <c r="F17" s="18"/>
      <c r="G17" s="18"/>
      <c r="H17" s="18"/>
      <c r="I17" s="18"/>
      <c r="J17" s="18"/>
      <c r="K17" s="18"/>
      <c r="L17" s="18"/>
      <c r="M17" s="18"/>
    </row>
    <row r="18" spans="1:13" x14ac:dyDescent="0.35">
      <c r="A18" s="18"/>
      <c r="B18" s="18"/>
      <c r="C18" s="18"/>
      <c r="D18" s="18"/>
      <c r="E18" s="18"/>
      <c r="F18" s="18"/>
      <c r="G18" s="18"/>
      <c r="H18" s="18"/>
      <c r="I18" s="18"/>
      <c r="J18" s="18"/>
      <c r="K18" s="18"/>
      <c r="L18" s="18"/>
      <c r="M18" s="18"/>
    </row>
    <row r="19" spans="1:13" ht="33.75" customHeight="1" x14ac:dyDescent="0.35">
      <c r="A19" s="38">
        <v>4</v>
      </c>
      <c r="B19" s="101" t="s">
        <v>372</v>
      </c>
      <c r="C19" s="101"/>
      <c r="D19" s="101"/>
      <c r="E19" s="101"/>
      <c r="F19" s="101"/>
      <c r="G19" s="101"/>
      <c r="H19" s="101"/>
      <c r="I19" s="101"/>
      <c r="J19" s="101"/>
      <c r="K19" s="101"/>
      <c r="L19" s="101"/>
      <c r="M19" s="18"/>
    </row>
    <row r="20" spans="1:13" ht="38.25" customHeight="1" x14ac:dyDescent="0.35">
      <c r="A20" s="38">
        <v>4</v>
      </c>
      <c r="B20" s="101" t="s">
        <v>373</v>
      </c>
      <c r="C20" s="101"/>
      <c r="D20" s="101"/>
      <c r="E20" s="101"/>
      <c r="F20" s="101"/>
      <c r="G20" s="101"/>
      <c r="H20" s="101"/>
      <c r="I20" s="101"/>
      <c r="J20" s="101"/>
      <c r="K20" s="101"/>
      <c r="L20" s="101"/>
      <c r="M20" s="18"/>
    </row>
    <row r="21" spans="1:13" ht="33.75" customHeight="1" x14ac:dyDescent="0.35">
      <c r="A21" s="38">
        <v>4</v>
      </c>
      <c r="B21" s="101" t="s">
        <v>374</v>
      </c>
      <c r="C21" s="101"/>
      <c r="D21" s="101"/>
      <c r="E21" s="101"/>
      <c r="F21" s="101"/>
      <c r="G21" s="101"/>
      <c r="H21" s="101"/>
      <c r="I21" s="101"/>
      <c r="J21" s="101"/>
      <c r="K21" s="101"/>
      <c r="L21" s="101"/>
      <c r="M21" s="18"/>
    </row>
    <row r="22" spans="1:13" ht="33.75" customHeight="1" x14ac:dyDescent="0.35">
      <c r="A22" s="38">
        <v>4</v>
      </c>
      <c r="B22" s="101" t="s">
        <v>375</v>
      </c>
      <c r="C22" s="101"/>
      <c r="D22" s="101"/>
      <c r="E22" s="101"/>
      <c r="F22" s="101"/>
      <c r="G22" s="101"/>
      <c r="H22" s="101"/>
      <c r="I22" s="101"/>
      <c r="J22" s="101"/>
      <c r="K22" s="101"/>
      <c r="L22" s="101"/>
      <c r="M22" s="18"/>
    </row>
    <row r="23" spans="1:13" ht="33.75" customHeight="1" x14ac:dyDescent="0.35">
      <c r="A23" s="38">
        <v>4</v>
      </c>
      <c r="B23" s="101" t="s">
        <v>376</v>
      </c>
      <c r="C23" s="101"/>
      <c r="D23" s="101"/>
      <c r="E23" s="101"/>
      <c r="F23" s="101"/>
      <c r="G23" s="101"/>
      <c r="H23" s="101"/>
      <c r="I23" s="101"/>
      <c r="J23" s="101"/>
      <c r="K23" s="101"/>
      <c r="L23" s="101"/>
      <c r="M23" s="18"/>
    </row>
    <row r="24" spans="1:13" x14ac:dyDescent="0.35">
      <c r="A24" s="37" t="s">
        <v>377</v>
      </c>
      <c r="B24" s="36" t="s">
        <v>378</v>
      </c>
      <c r="C24" s="18"/>
      <c r="D24" s="18"/>
      <c r="E24" s="18"/>
      <c r="F24" s="18"/>
      <c r="G24" s="18"/>
      <c r="H24" s="18"/>
      <c r="I24" s="18"/>
      <c r="J24" s="18"/>
      <c r="K24" s="18"/>
      <c r="L24" s="18"/>
      <c r="M24" s="18"/>
    </row>
    <row r="25" spans="1:13" ht="26" x14ac:dyDescent="0.35">
      <c r="A25" s="35"/>
      <c r="B25" s="34"/>
      <c r="C25" s="18"/>
      <c r="D25" s="18"/>
      <c r="E25" s="18"/>
      <c r="F25" s="18"/>
      <c r="G25" s="18"/>
      <c r="H25" s="18"/>
      <c r="I25" s="18"/>
      <c r="J25" s="18"/>
      <c r="K25" s="18"/>
      <c r="L25" s="18"/>
      <c r="M25" s="18"/>
    </row>
    <row r="26" spans="1:13" x14ac:dyDescent="0.35">
      <c r="A26" s="18"/>
      <c r="B26" s="18"/>
      <c r="C26" s="18"/>
      <c r="D26" s="18"/>
      <c r="E26" s="18"/>
      <c r="F26" s="18"/>
      <c r="G26" s="18"/>
      <c r="H26" s="18"/>
      <c r="I26" s="18"/>
      <c r="J26" s="18"/>
      <c r="K26" s="18"/>
      <c r="L26" s="18"/>
      <c r="M26" s="18"/>
    </row>
    <row r="27" spans="1:13" x14ac:dyDescent="0.35">
      <c r="A27" s="18"/>
      <c r="B27" s="18"/>
      <c r="C27" s="18"/>
      <c r="D27" s="18"/>
      <c r="E27" s="18"/>
      <c r="F27" s="18"/>
      <c r="G27" s="18"/>
      <c r="H27" s="18"/>
      <c r="I27" s="18"/>
      <c r="J27" s="18"/>
      <c r="K27" s="18"/>
      <c r="L27" s="18"/>
      <c r="M27" s="18"/>
    </row>
    <row r="28" spans="1:13" x14ac:dyDescent="0.35">
      <c r="A28" s="18"/>
      <c r="B28" s="18"/>
      <c r="C28" s="18"/>
      <c r="D28" s="18"/>
      <c r="E28" s="18"/>
      <c r="F28" s="18"/>
      <c r="G28" s="18"/>
      <c r="H28" s="18"/>
      <c r="I28" s="18"/>
      <c r="J28" s="18"/>
      <c r="K28" s="18"/>
      <c r="L28" s="18"/>
      <c r="M28" s="18"/>
    </row>
    <row r="29" spans="1:13" x14ac:dyDescent="0.35">
      <c r="A29" s="18"/>
      <c r="B29" s="18"/>
      <c r="C29" s="18"/>
      <c r="D29" s="18"/>
      <c r="E29" s="18"/>
      <c r="F29" s="18"/>
      <c r="G29" s="18"/>
      <c r="H29" s="18"/>
      <c r="I29" s="18"/>
      <c r="J29" s="18"/>
      <c r="K29" s="18"/>
      <c r="L29" s="18"/>
      <c r="M29" s="18"/>
    </row>
    <row r="30" spans="1:13" x14ac:dyDescent="0.35">
      <c r="A30" s="18"/>
      <c r="B30" s="18"/>
      <c r="C30" s="18"/>
      <c r="D30" s="18"/>
      <c r="E30" s="18"/>
      <c r="F30" s="18"/>
      <c r="G30" s="18"/>
      <c r="H30" s="18"/>
      <c r="I30" s="18"/>
      <c r="J30" s="18"/>
      <c r="K30" s="18"/>
      <c r="L30" s="18"/>
      <c r="M30" s="18"/>
    </row>
    <row r="31" spans="1:13" x14ac:dyDescent="0.35">
      <c r="A31" s="18"/>
      <c r="B31" s="18"/>
      <c r="C31" s="18"/>
      <c r="D31" s="18"/>
      <c r="E31" s="18"/>
      <c r="F31" s="18"/>
      <c r="G31" s="18"/>
      <c r="H31" s="18"/>
      <c r="I31" s="18"/>
      <c r="J31" s="18"/>
      <c r="K31" s="18"/>
      <c r="L31" s="18"/>
      <c r="M31" s="18"/>
    </row>
    <row r="32" spans="1:13" x14ac:dyDescent="0.35">
      <c r="A32" s="18"/>
      <c r="B32" s="18"/>
      <c r="C32" s="18"/>
      <c r="D32" s="18"/>
      <c r="E32" s="18"/>
      <c r="F32" s="18"/>
      <c r="G32" s="18"/>
      <c r="H32" s="18"/>
      <c r="I32" s="18"/>
      <c r="J32" s="18"/>
      <c r="K32" s="18"/>
      <c r="L32" s="18"/>
      <c r="M32" s="18"/>
    </row>
    <row r="33" spans="1:13" x14ac:dyDescent="0.35">
      <c r="A33" s="18"/>
      <c r="B33" s="18"/>
      <c r="C33" s="18"/>
      <c r="D33" s="18"/>
      <c r="E33" s="18"/>
      <c r="F33" s="18"/>
      <c r="G33" s="18"/>
      <c r="H33" s="18"/>
      <c r="I33" s="18"/>
      <c r="J33" s="18"/>
      <c r="K33" s="18"/>
      <c r="L33" s="18"/>
      <c r="M33" s="18"/>
    </row>
    <row r="34" spans="1:13" x14ac:dyDescent="0.35">
      <c r="A34" s="18"/>
      <c r="B34" s="18"/>
      <c r="C34" s="18"/>
      <c r="D34" s="18"/>
      <c r="E34" s="18"/>
      <c r="F34" s="18"/>
      <c r="G34" s="18"/>
      <c r="H34" s="18"/>
      <c r="I34" s="18"/>
      <c r="J34" s="18"/>
      <c r="K34" s="18"/>
      <c r="L34" s="18"/>
      <c r="M34" s="18"/>
    </row>
    <row r="35" spans="1:13" x14ac:dyDescent="0.35">
      <c r="A35" s="18"/>
      <c r="B35" s="18"/>
      <c r="C35" s="18"/>
      <c r="D35" s="18"/>
      <c r="E35" s="18"/>
      <c r="F35" s="18"/>
      <c r="G35" s="18"/>
      <c r="H35" s="18"/>
      <c r="I35" s="18"/>
      <c r="J35" s="18"/>
      <c r="K35" s="18"/>
      <c r="L35" s="18"/>
      <c r="M35" s="18"/>
    </row>
    <row r="36" spans="1:13" x14ac:dyDescent="0.35">
      <c r="A36" s="18"/>
      <c r="B36" s="18"/>
      <c r="C36" s="18"/>
      <c r="D36" s="18"/>
      <c r="E36" s="18"/>
      <c r="F36" s="18"/>
      <c r="G36" s="18"/>
      <c r="H36" s="18"/>
      <c r="I36" s="18"/>
      <c r="J36" s="18"/>
      <c r="K36" s="18"/>
      <c r="L36" s="18"/>
      <c r="M36" s="18"/>
    </row>
    <row r="37" spans="1:13" x14ac:dyDescent="0.35">
      <c r="A37" s="18"/>
      <c r="B37" s="18"/>
      <c r="C37" s="18"/>
      <c r="D37" s="18"/>
      <c r="E37" s="18"/>
      <c r="F37" s="18"/>
      <c r="G37" s="18"/>
      <c r="H37" s="18"/>
      <c r="I37" s="18"/>
      <c r="J37" s="18"/>
      <c r="K37" s="18"/>
      <c r="L37" s="18"/>
      <c r="M37" s="18"/>
    </row>
    <row r="38" spans="1:13" x14ac:dyDescent="0.35">
      <c r="A38" s="18"/>
      <c r="B38" s="18"/>
      <c r="C38" s="18"/>
      <c r="D38" s="18"/>
      <c r="E38" s="18"/>
      <c r="F38" s="18"/>
      <c r="G38" s="18"/>
      <c r="H38" s="18"/>
      <c r="I38" s="18"/>
      <c r="J38" s="18"/>
      <c r="K38" s="18"/>
      <c r="L38" s="18"/>
      <c r="M38" s="18"/>
    </row>
    <row r="39" spans="1:13" x14ac:dyDescent="0.35">
      <c r="A39" s="18"/>
      <c r="B39" s="18"/>
      <c r="C39" s="18"/>
      <c r="D39" s="18"/>
      <c r="E39" s="18"/>
      <c r="F39" s="18"/>
      <c r="G39" s="18"/>
      <c r="H39" s="18"/>
      <c r="I39" s="18"/>
      <c r="J39" s="18"/>
      <c r="K39" s="18"/>
      <c r="L39" s="18"/>
      <c r="M39" s="18"/>
    </row>
    <row r="40" spans="1:13" x14ac:dyDescent="0.35">
      <c r="A40" s="18"/>
      <c r="B40" s="18"/>
      <c r="C40" s="18"/>
      <c r="D40" s="18"/>
      <c r="E40" s="18"/>
      <c r="F40" s="18"/>
      <c r="G40" s="18"/>
      <c r="H40" s="18"/>
      <c r="I40" s="18"/>
      <c r="J40" s="18"/>
      <c r="K40" s="18"/>
      <c r="L40" s="18"/>
      <c r="M40" s="18"/>
    </row>
    <row r="1124" ht="0.25" hidden="1" customHeight="1" x14ac:dyDescent="0.35"/>
    <row r="1125" ht="0.25" hidden="1" customHeight="1" x14ac:dyDescent="0.35"/>
    <row r="1126" ht="0.25" hidden="1" customHeight="1" x14ac:dyDescent="0.35"/>
    <row r="1127" ht="0.25" hidden="1" customHeight="1" x14ac:dyDescent="0.35"/>
  </sheetData>
  <sheetProtection algorithmName="SHA-512" hashValue="l81Wj6TgG6bj8UHQlWUeQHm1XEy0TZ3EZ0gS2lf25Ii/NYNgWnEL5yXyCkNjIYuUv0Xi4dUolO81mD1blwPXcg==" saltValue="29LQhYXz/L7v69ZAqdDIdQ==" spinCount="100000" sheet="1" objects="1" scenarios="1"/>
  <mergeCells count="13">
    <mergeCell ref="I1:M1"/>
    <mergeCell ref="B1:H1"/>
    <mergeCell ref="B23:L23"/>
    <mergeCell ref="B4:L4"/>
    <mergeCell ref="B6:L6"/>
    <mergeCell ref="B7:L7"/>
    <mergeCell ref="B13:L13"/>
    <mergeCell ref="B14:L14"/>
    <mergeCell ref="B15:L15"/>
    <mergeCell ref="B19:L19"/>
    <mergeCell ref="B20:L20"/>
    <mergeCell ref="B21:L21"/>
    <mergeCell ref="B22:L22"/>
  </mergeCells>
  <hyperlinks>
    <hyperlink ref="B24" r:id="rId1" xr:uid="{B433EBE9-C4C1-43FA-A816-67C93266D69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A1009-B8FB-4B7A-B19F-26E4145D4C7B}">
  <sheetPr>
    <tabColor rgb="FF92D050"/>
  </sheetPr>
  <dimension ref="B1:AH38"/>
  <sheetViews>
    <sheetView showGridLines="0" tabSelected="1" zoomScale="80" zoomScaleNormal="80" workbookViewId="0">
      <selection activeCell="D7" sqref="D7"/>
    </sheetView>
  </sheetViews>
  <sheetFormatPr defaultColWidth="14.453125" defaultRowHeight="20.149999999999999" customHeight="1" x14ac:dyDescent="0.35"/>
  <cols>
    <col min="1" max="1" width="1" style="1" customWidth="1"/>
    <col min="2" max="3" width="27.453125" style="3" customWidth="1"/>
    <col min="4" max="5" width="12.81640625" style="2" customWidth="1"/>
    <col min="6" max="6" width="15.7265625" style="2" customWidth="1"/>
    <col min="7" max="7" width="15" style="2" customWidth="1"/>
    <col min="8" max="9" width="11.26953125" style="2" customWidth="1"/>
    <col min="10" max="10" width="11.26953125" style="1" customWidth="1"/>
    <col min="11" max="25" width="14.453125" style="1" hidden="1" customWidth="1"/>
    <col min="26" max="26" width="0.81640625" style="1" customWidth="1"/>
    <col min="27" max="16384" width="14.453125" style="1"/>
  </cols>
  <sheetData>
    <row r="1" spans="2:34" ht="30" customHeight="1" x14ac:dyDescent="0.35">
      <c r="B1" s="32" t="s">
        <v>10</v>
      </c>
      <c r="C1" s="91" t="s">
        <v>11</v>
      </c>
      <c r="D1" s="91"/>
      <c r="E1" s="91"/>
      <c r="F1" s="91"/>
      <c r="G1" s="91"/>
      <c r="H1" s="91"/>
      <c r="I1" s="91"/>
      <c r="J1" s="91"/>
      <c r="AA1" s="90" t="s">
        <v>12</v>
      </c>
      <c r="AB1" s="90"/>
      <c r="AC1" s="90"/>
      <c r="AD1" s="90"/>
      <c r="AE1" s="90"/>
      <c r="AF1" s="90"/>
      <c r="AG1" s="90"/>
      <c r="AH1" s="90"/>
    </row>
    <row r="2" spans="2:34" ht="5.25" customHeight="1" thickBot="1" x14ac:dyDescent="0.4">
      <c r="B2" s="29"/>
      <c r="C2" s="30"/>
      <c r="D2" s="30"/>
      <c r="E2" s="30"/>
      <c r="F2" s="30"/>
      <c r="G2" s="30"/>
      <c r="H2" s="30"/>
      <c r="I2" s="30"/>
      <c r="J2" s="30"/>
      <c r="AA2" s="31"/>
      <c r="AB2" s="31"/>
      <c r="AC2" s="31"/>
      <c r="AD2" s="31"/>
      <c r="AE2" s="31"/>
      <c r="AF2" s="31"/>
      <c r="AG2" s="31"/>
      <c r="AH2" s="31"/>
    </row>
    <row r="3" spans="2:34" ht="20.149999999999999" customHeight="1" x14ac:dyDescent="0.35">
      <c r="B3" s="22" t="s">
        <v>13</v>
      </c>
      <c r="C3" s="20">
        <f>COUNTA(Table14[Tasks])</f>
        <v>25</v>
      </c>
      <c r="E3" s="27" t="s">
        <v>14</v>
      </c>
      <c r="F3" s="28">
        <f>F5-F4+1</f>
        <v>32</v>
      </c>
      <c r="H3" s="92" t="s">
        <v>15</v>
      </c>
    </row>
    <row r="4" spans="2:34" ht="20.149999999999999" customHeight="1" x14ac:dyDescent="0.35">
      <c r="B4" s="23" t="s">
        <v>16</v>
      </c>
      <c r="C4" s="21">
        <f>COUNTIF(Table14[Status],B4)</f>
        <v>16</v>
      </c>
      <c r="E4" s="24" t="s">
        <v>17</v>
      </c>
      <c r="F4" s="25">
        <f>MIN(Table14[Start Date])</f>
        <v>45509</v>
      </c>
      <c r="H4" s="93"/>
    </row>
    <row r="5" spans="2:34" ht="20.149999999999999" customHeight="1" x14ac:dyDescent="0.35">
      <c r="B5" s="23" t="s">
        <v>18</v>
      </c>
      <c r="C5" s="21">
        <f>COUNTIF(Table14[Status],B5)</f>
        <v>3</v>
      </c>
      <c r="E5" s="24" t="s">
        <v>19</v>
      </c>
      <c r="F5" s="25">
        <f>MAX(Table14[End Date])</f>
        <v>45540</v>
      </c>
      <c r="H5" s="94">
        <f>AVERAGE(Table14[Progress])</f>
        <v>0.66520000000000012</v>
      </c>
    </row>
    <row r="6" spans="2:34" ht="20.149999999999999" customHeight="1" x14ac:dyDescent="0.35">
      <c r="B6" s="23" t="s">
        <v>20</v>
      </c>
      <c r="C6" s="21">
        <f>COUNTIF(Table14[Status],B6)</f>
        <v>6</v>
      </c>
      <c r="E6" s="24"/>
      <c r="F6" s="26"/>
      <c r="H6" s="94"/>
    </row>
    <row r="7" spans="2:34" ht="14.5" x14ac:dyDescent="0.35">
      <c r="H7" s="33">
        <f>1-H5</f>
        <v>0.33479999999999988</v>
      </c>
    </row>
    <row r="9" spans="2:34" ht="70.5" customHeight="1" x14ac:dyDescent="0.35">
      <c r="B9" s="49" t="s">
        <v>21</v>
      </c>
      <c r="C9" s="49" t="s">
        <v>22</v>
      </c>
      <c r="D9" s="50" t="s">
        <v>23</v>
      </c>
      <c r="E9" s="50" t="s">
        <v>24</v>
      </c>
      <c r="F9" s="50" t="s">
        <v>25</v>
      </c>
      <c r="G9" s="50" t="s">
        <v>26</v>
      </c>
      <c r="H9" s="50" t="s">
        <v>14</v>
      </c>
      <c r="I9" s="50" t="s">
        <v>16</v>
      </c>
      <c r="J9" s="50" t="s">
        <v>27</v>
      </c>
    </row>
    <row r="10" spans="2:34" ht="20.149999999999999" customHeight="1" x14ac:dyDescent="0.35">
      <c r="B10" s="45" t="s">
        <v>28</v>
      </c>
      <c r="C10" s="45" t="s">
        <v>29</v>
      </c>
      <c r="D10" s="46">
        <v>45509</v>
      </c>
      <c r="E10" s="46">
        <v>45524</v>
      </c>
      <c r="F10" s="47">
        <v>1</v>
      </c>
      <c r="G10" s="48" t="s">
        <v>16</v>
      </c>
      <c r="H10" s="17">
        <f>IF(COUNTA(Table14[[#This Row],[Tasks]:[End Date]])=4,Table14[[#This Row],[End Date]]-Table14[[#This Row],[Start Date]]+1,NA())</f>
        <v>16</v>
      </c>
      <c r="I10" s="17">
        <f>IFERROR(ROUND(Table14[[#This Row],[Duration]]*Table14[[#This Row],[Progress]],0),NA())</f>
        <v>16</v>
      </c>
      <c r="J10" s="17">
        <f>IFERROR(Table14[[#This Row],[Duration]]-Table14[[#This Row],[Completed]],NA())</f>
        <v>0</v>
      </c>
    </row>
    <row r="11" spans="2:34" ht="20.149999999999999" customHeight="1" x14ac:dyDescent="0.35">
      <c r="B11" s="45" t="s">
        <v>30</v>
      </c>
      <c r="C11" s="45" t="s">
        <v>29</v>
      </c>
      <c r="D11" s="46">
        <v>45522</v>
      </c>
      <c r="E11" s="46">
        <v>45529</v>
      </c>
      <c r="F11" s="47">
        <v>1</v>
      </c>
      <c r="G11" s="48" t="s">
        <v>16</v>
      </c>
      <c r="H11" s="17">
        <f>IF(COUNTA(Table14[[#This Row],[Tasks]:[End Date]])=4,Table14[[#This Row],[End Date]]-Table14[[#This Row],[Start Date]]+1,NA())</f>
        <v>8</v>
      </c>
      <c r="I11" s="17">
        <f>IFERROR(ROUND(Table14[[#This Row],[Duration]]*Table14[[#This Row],[Progress]],0),NA())</f>
        <v>8</v>
      </c>
      <c r="J11" s="17">
        <f>IFERROR(Table14[[#This Row],[Duration]]-Table14[[#This Row],[Completed]],NA())</f>
        <v>0</v>
      </c>
    </row>
    <row r="12" spans="2:34" ht="20.149999999999999" customHeight="1" x14ac:dyDescent="0.35">
      <c r="B12" s="45" t="s">
        <v>31</v>
      </c>
      <c r="C12" s="45" t="s">
        <v>29</v>
      </c>
      <c r="D12" s="46">
        <v>45529</v>
      </c>
      <c r="E12" s="46">
        <v>45533</v>
      </c>
      <c r="F12" s="47">
        <v>1</v>
      </c>
      <c r="G12" s="48" t="s">
        <v>16</v>
      </c>
      <c r="H12" s="17">
        <f>IF(COUNTA(Table14[[#This Row],[Tasks]:[End Date]])=4,Table14[[#This Row],[End Date]]-Table14[[#This Row],[Start Date]]+1,NA())</f>
        <v>5</v>
      </c>
      <c r="I12" s="17">
        <f>IFERROR(ROUND(Table14[[#This Row],[Duration]]*Table14[[#This Row],[Progress]],0),NA())</f>
        <v>5</v>
      </c>
      <c r="J12" s="17">
        <f>IFERROR(Table14[[#This Row],[Duration]]-Table14[[#This Row],[Completed]],NA())</f>
        <v>0</v>
      </c>
    </row>
    <row r="13" spans="2:34" ht="20.149999999999999" customHeight="1" x14ac:dyDescent="0.35">
      <c r="B13" s="45" t="s">
        <v>32</v>
      </c>
      <c r="C13" s="45" t="s">
        <v>29</v>
      </c>
      <c r="D13" s="46">
        <v>45524</v>
      </c>
      <c r="E13" s="46">
        <v>45525</v>
      </c>
      <c r="F13" s="47">
        <v>1</v>
      </c>
      <c r="G13" s="48" t="s">
        <v>16</v>
      </c>
      <c r="H13" s="17">
        <f>IF(COUNTA(Table14[[#This Row],[Tasks]:[End Date]])=4,Table14[[#This Row],[End Date]]-Table14[[#This Row],[Start Date]]+1,NA())</f>
        <v>2</v>
      </c>
      <c r="I13" s="17">
        <f>IFERROR(ROUND(Table14[[#This Row],[Duration]]*Table14[[#This Row],[Progress]],0),NA())</f>
        <v>2</v>
      </c>
      <c r="J13" s="17">
        <f>IFERROR(Table14[[#This Row],[Duration]]-Table14[[#This Row],[Completed]],NA())</f>
        <v>0</v>
      </c>
    </row>
    <row r="14" spans="2:34" ht="20.149999999999999" customHeight="1" x14ac:dyDescent="0.35">
      <c r="B14" s="45" t="s">
        <v>33</v>
      </c>
      <c r="C14" s="45" t="s">
        <v>29</v>
      </c>
      <c r="D14" s="46">
        <v>45529</v>
      </c>
      <c r="E14" s="46">
        <v>45530</v>
      </c>
      <c r="F14" s="47">
        <v>1</v>
      </c>
      <c r="G14" s="48" t="s">
        <v>16</v>
      </c>
      <c r="H14" s="17">
        <f>IF(COUNTA(Table14[[#This Row],[Tasks]:[End Date]])=4,Table14[[#This Row],[End Date]]-Table14[[#This Row],[Start Date]]+1,NA())</f>
        <v>2</v>
      </c>
      <c r="I14" s="17">
        <f>IFERROR(ROUND(Table14[[#This Row],[Duration]]*Table14[[#This Row],[Progress]],0),NA())</f>
        <v>2</v>
      </c>
      <c r="J14" s="17">
        <f>IFERROR(Table14[[#This Row],[Duration]]-Table14[[#This Row],[Completed]],NA())</f>
        <v>0</v>
      </c>
    </row>
    <row r="15" spans="2:34" ht="20.149999999999999" customHeight="1" x14ac:dyDescent="0.35">
      <c r="B15" s="45" t="s">
        <v>34</v>
      </c>
      <c r="C15" s="45" t="s">
        <v>29</v>
      </c>
      <c r="D15" s="46">
        <v>45530</v>
      </c>
      <c r="E15" s="46">
        <v>45536</v>
      </c>
      <c r="F15" s="47">
        <v>1</v>
      </c>
      <c r="G15" s="48" t="s">
        <v>16</v>
      </c>
      <c r="H15" s="17">
        <f>IF(COUNTA(Table14[[#This Row],[Tasks]:[End Date]])=4,Table14[[#This Row],[End Date]]-Table14[[#This Row],[Start Date]]+1,NA())</f>
        <v>7</v>
      </c>
      <c r="I15" s="17">
        <f>IFERROR(ROUND(Table14[[#This Row],[Duration]]*Table14[[#This Row],[Progress]],0),NA())</f>
        <v>7</v>
      </c>
      <c r="J15" s="17">
        <f>IFERROR(Table14[[#This Row],[Duration]]-Table14[[#This Row],[Completed]],NA())</f>
        <v>0</v>
      </c>
    </row>
    <row r="16" spans="2:34" ht="20.149999999999999" customHeight="1" x14ac:dyDescent="0.35">
      <c r="B16" s="45" t="s">
        <v>35</v>
      </c>
      <c r="C16" s="45" t="s">
        <v>36</v>
      </c>
      <c r="D16" s="46">
        <v>45509</v>
      </c>
      <c r="E16" s="46">
        <v>45524</v>
      </c>
      <c r="F16" s="47">
        <v>1</v>
      </c>
      <c r="G16" s="48" t="s">
        <v>16</v>
      </c>
      <c r="H16" s="17">
        <f>IF(COUNTA(Table14[[#This Row],[Tasks]:[End Date]])=4,Table14[[#This Row],[End Date]]-Table14[[#This Row],[Start Date]]+1,NA())</f>
        <v>16</v>
      </c>
      <c r="I16" s="17">
        <f>IFERROR(ROUND(Table14[[#This Row],[Duration]]*Table14[[#This Row],[Progress]],0),NA())</f>
        <v>16</v>
      </c>
      <c r="J16" s="17">
        <f>IFERROR(Table14[[#This Row],[Duration]]-Table14[[#This Row],[Completed]],NA())</f>
        <v>0</v>
      </c>
    </row>
    <row r="17" spans="2:10" ht="20.149999999999999" customHeight="1" x14ac:dyDescent="0.35">
      <c r="B17" s="45" t="s">
        <v>37</v>
      </c>
      <c r="C17" s="45" t="s">
        <v>36</v>
      </c>
      <c r="D17" s="46">
        <v>45522</v>
      </c>
      <c r="E17" s="46">
        <v>45529</v>
      </c>
      <c r="F17" s="47">
        <v>1</v>
      </c>
      <c r="G17" s="48" t="s">
        <v>16</v>
      </c>
      <c r="H17" s="17">
        <f>IF(COUNTA(Table14[[#This Row],[Tasks]:[End Date]])=4,Table14[[#This Row],[End Date]]-Table14[[#This Row],[Start Date]]+1,NA())</f>
        <v>8</v>
      </c>
      <c r="I17" s="17">
        <f>IFERROR(ROUND(Table14[[#This Row],[Duration]]*Table14[[#This Row],[Progress]],0),NA())</f>
        <v>8</v>
      </c>
      <c r="J17" s="17">
        <f>IFERROR(Table14[[#This Row],[Duration]]-Table14[[#This Row],[Completed]],NA())</f>
        <v>0</v>
      </c>
    </row>
    <row r="18" spans="2:10" ht="20.149999999999999" customHeight="1" x14ac:dyDescent="0.35">
      <c r="B18" s="45" t="s">
        <v>38</v>
      </c>
      <c r="C18" s="45" t="s">
        <v>36</v>
      </c>
      <c r="D18" s="46">
        <v>45529</v>
      </c>
      <c r="E18" s="46">
        <v>45533</v>
      </c>
      <c r="F18" s="47">
        <v>1</v>
      </c>
      <c r="G18" s="48" t="s">
        <v>16</v>
      </c>
      <c r="H18" s="17">
        <f>IF(COUNTA(Table14[[#This Row],[Tasks]:[End Date]])=4,Table14[[#This Row],[End Date]]-Table14[[#This Row],[Start Date]]+1,NA())</f>
        <v>5</v>
      </c>
      <c r="I18" s="17">
        <f>IFERROR(ROUND(Table14[[#This Row],[Duration]]*Table14[[#This Row],[Progress]],0),NA())</f>
        <v>5</v>
      </c>
      <c r="J18" s="17">
        <f>IFERROR(Table14[[#This Row],[Duration]]-Table14[[#This Row],[Completed]],NA())</f>
        <v>0</v>
      </c>
    </row>
    <row r="19" spans="2:10" ht="20.149999999999999" customHeight="1" x14ac:dyDescent="0.35">
      <c r="B19" s="53" t="s">
        <v>39</v>
      </c>
      <c r="C19" s="45" t="s">
        <v>36</v>
      </c>
      <c r="D19" s="46">
        <v>45524</v>
      </c>
      <c r="E19" s="46">
        <v>45525</v>
      </c>
      <c r="F19" s="47">
        <v>1</v>
      </c>
      <c r="G19" s="48" t="s">
        <v>16</v>
      </c>
      <c r="H19" s="17">
        <f>IF(COUNTA(Table14[[#This Row],[Tasks]:[End Date]])=4,Table14[[#This Row],[End Date]]-Table14[[#This Row],[Start Date]]+1,NA())</f>
        <v>2</v>
      </c>
      <c r="I19" s="17">
        <f>IFERROR(ROUND(Table14[[#This Row],[Duration]]*Table14[[#This Row],[Progress]],0),NA())</f>
        <v>2</v>
      </c>
      <c r="J19" s="17">
        <f>IFERROR(Table14[[#This Row],[Duration]]-Table14[[#This Row],[Completed]],NA())</f>
        <v>0</v>
      </c>
    </row>
    <row r="20" spans="2:10" ht="20.149999999999999" customHeight="1" x14ac:dyDescent="0.35">
      <c r="B20" s="45" t="s">
        <v>40</v>
      </c>
      <c r="C20" s="45" t="s">
        <v>29</v>
      </c>
      <c r="D20" s="46">
        <v>45536</v>
      </c>
      <c r="E20" s="46">
        <v>45540</v>
      </c>
      <c r="F20" s="47">
        <v>0.2</v>
      </c>
      <c r="G20" s="48" t="s">
        <v>18</v>
      </c>
      <c r="H20" s="17">
        <f>IF(COUNTA(Table14[[#This Row],[Tasks]:[End Date]])=4,Table14[[#This Row],[End Date]]-Table14[[#This Row],[Start Date]]+1,NA())</f>
        <v>5</v>
      </c>
      <c r="I20" s="17">
        <f>IFERROR(ROUND(Table14[[#This Row],[Duration]]*Table14[[#This Row],[Progress]],0),NA())</f>
        <v>1</v>
      </c>
      <c r="J20" s="17">
        <f>IFERROR(Table14[[#This Row],[Duration]]-Table14[[#This Row],[Completed]],NA())</f>
        <v>4</v>
      </c>
    </row>
    <row r="21" spans="2:10" ht="20.149999999999999" customHeight="1" x14ac:dyDescent="0.35">
      <c r="B21" s="45" t="s">
        <v>41</v>
      </c>
      <c r="C21" s="45" t="s">
        <v>36</v>
      </c>
      <c r="D21" s="46">
        <v>45526</v>
      </c>
      <c r="E21" s="46">
        <v>45533</v>
      </c>
      <c r="F21" s="47">
        <v>0.33</v>
      </c>
      <c r="G21" s="48" t="s">
        <v>18</v>
      </c>
      <c r="H21" s="17">
        <f>IF(COUNTA(Table14[[#This Row],[Tasks]:[End Date]])=4,Table14[[#This Row],[End Date]]-Table14[[#This Row],[Start Date]]+1,NA())</f>
        <v>8</v>
      </c>
      <c r="I21" s="17">
        <f>IFERROR(ROUND(Table14[[#This Row],[Duration]]*Table14[[#This Row],[Progress]],0),NA())</f>
        <v>3</v>
      </c>
      <c r="J21" s="17">
        <f>IFERROR(Table14[[#This Row],[Duration]]-Table14[[#This Row],[Completed]],NA())</f>
        <v>5</v>
      </c>
    </row>
    <row r="22" spans="2:10" ht="20.149999999999999" customHeight="1" x14ac:dyDescent="0.35">
      <c r="B22" s="53" t="s">
        <v>42</v>
      </c>
      <c r="C22" s="45" t="s">
        <v>36</v>
      </c>
      <c r="D22" s="46">
        <v>45517</v>
      </c>
      <c r="E22" s="46">
        <v>45524</v>
      </c>
      <c r="F22" s="47">
        <v>1</v>
      </c>
      <c r="G22" s="48" t="s">
        <v>16</v>
      </c>
      <c r="H22" s="17">
        <f>IF(COUNTA(Table14[[#This Row],[Tasks]:[End Date]])=4,Table14[[#This Row],[End Date]]-Table14[[#This Row],[Start Date]]+1,NA())</f>
        <v>8</v>
      </c>
      <c r="I22" s="17">
        <f>IFERROR(ROUND(Table14[[#This Row],[Duration]]*Table14[[#This Row],[Progress]],0),NA())</f>
        <v>8</v>
      </c>
      <c r="J22" s="17">
        <f>IFERROR(Table14[[#This Row],[Duration]]-Table14[[#This Row],[Completed]],NA())</f>
        <v>0</v>
      </c>
    </row>
    <row r="23" spans="2:10" ht="20.149999999999999" customHeight="1" x14ac:dyDescent="0.35">
      <c r="B23" s="53" t="s">
        <v>43</v>
      </c>
      <c r="C23" s="45" t="s">
        <v>36</v>
      </c>
      <c r="D23" s="46">
        <v>45524</v>
      </c>
      <c r="E23" s="46">
        <v>45525</v>
      </c>
      <c r="F23" s="47">
        <v>1</v>
      </c>
      <c r="G23" s="48" t="s">
        <v>16</v>
      </c>
      <c r="H23" s="17">
        <f>IF(COUNTA(Table14[[#This Row],[Tasks]:[End Date]])=4,Table14[[#This Row],[End Date]]-Table14[[#This Row],[Start Date]]+1,NA())</f>
        <v>2</v>
      </c>
      <c r="I23" s="17">
        <f>IFERROR(ROUND(Table14[[#This Row],[Duration]]*Table14[[#This Row],[Progress]],0),NA())</f>
        <v>2</v>
      </c>
      <c r="J23" s="17">
        <f>IFERROR(Table14[[#This Row],[Duration]]-Table14[[#This Row],[Completed]],NA())</f>
        <v>0</v>
      </c>
    </row>
    <row r="24" spans="2:10" ht="20.149999999999999" customHeight="1" x14ac:dyDescent="0.35">
      <c r="B24" s="45" t="s">
        <v>44</v>
      </c>
      <c r="C24" s="45" t="s">
        <v>29</v>
      </c>
      <c r="D24" s="46">
        <v>45522</v>
      </c>
      <c r="E24" s="46">
        <v>45526</v>
      </c>
      <c r="F24" s="47">
        <v>1</v>
      </c>
      <c r="G24" s="48" t="s">
        <v>16</v>
      </c>
      <c r="H24" s="17">
        <f>IF(COUNTA(Table14[[#This Row],[Tasks]:[End Date]])=4,Table14[[#This Row],[End Date]]-Table14[[#This Row],[Start Date]]+1,NA())</f>
        <v>5</v>
      </c>
      <c r="I24" s="17">
        <f>IFERROR(ROUND(Table14[[#This Row],[Duration]]*Table14[[#This Row],[Progress]],0),NA())</f>
        <v>5</v>
      </c>
      <c r="J24" s="17">
        <f>IFERROR(Table14[[#This Row],[Duration]]-Table14[[#This Row],[Completed]],NA())</f>
        <v>0</v>
      </c>
    </row>
    <row r="25" spans="2:10" ht="20.149999999999999" customHeight="1" x14ac:dyDescent="0.35">
      <c r="B25" s="45" t="s">
        <v>45</v>
      </c>
      <c r="C25" s="45" t="s">
        <v>29</v>
      </c>
      <c r="D25" s="46">
        <v>45522</v>
      </c>
      <c r="E25" s="46">
        <v>45526</v>
      </c>
      <c r="F25" s="47">
        <v>1</v>
      </c>
      <c r="G25" s="48" t="s">
        <v>16</v>
      </c>
      <c r="H25" s="17">
        <f>IF(COUNTA(Table14[[#This Row],[Tasks]:[End Date]])=4,Table14[[#This Row],[End Date]]-Table14[[#This Row],[Start Date]]+1,NA())</f>
        <v>5</v>
      </c>
      <c r="I25" s="17">
        <f>IFERROR(ROUND(Table14[[#This Row],[Duration]]*Table14[[#This Row],[Progress]],0),NA())</f>
        <v>5</v>
      </c>
      <c r="J25" s="17">
        <f>IFERROR(Table14[[#This Row],[Duration]]-Table14[[#This Row],[Completed]],NA())</f>
        <v>0</v>
      </c>
    </row>
    <row r="26" spans="2:10" ht="20.149999999999999" customHeight="1" x14ac:dyDescent="0.35">
      <c r="B26" s="45" t="s">
        <v>46</v>
      </c>
      <c r="C26" s="45" t="s">
        <v>29</v>
      </c>
      <c r="D26" s="46">
        <v>45522</v>
      </c>
      <c r="E26" s="46">
        <v>45533</v>
      </c>
      <c r="F26" s="47">
        <v>1</v>
      </c>
      <c r="G26" s="48" t="s">
        <v>16</v>
      </c>
      <c r="H26" s="17">
        <f>IF(COUNTA(Table14[[#This Row],[Tasks]:[End Date]])=4,Table14[[#This Row],[End Date]]-Table14[[#This Row],[Start Date]]+1,NA())</f>
        <v>12</v>
      </c>
      <c r="I26" s="17">
        <f>IFERROR(ROUND(Table14[[#This Row],[Duration]]*Table14[[#This Row],[Progress]],0),NA())</f>
        <v>12</v>
      </c>
      <c r="J26" s="17">
        <f>IFERROR(Table14[[#This Row],[Duration]]-Table14[[#This Row],[Completed]],NA())</f>
        <v>0</v>
      </c>
    </row>
    <row r="27" spans="2:10" ht="20.149999999999999" customHeight="1" x14ac:dyDescent="0.35">
      <c r="B27" s="45" t="s">
        <v>47</v>
      </c>
      <c r="C27" s="45" t="s">
        <v>29</v>
      </c>
      <c r="D27" s="46">
        <v>45522</v>
      </c>
      <c r="E27" s="46">
        <v>45533</v>
      </c>
      <c r="F27" s="47">
        <v>0</v>
      </c>
      <c r="G27" s="48" t="s">
        <v>20</v>
      </c>
      <c r="H27" s="17">
        <f>IF(COUNTA(Table14[[#This Row],[Tasks]:[End Date]])=4,Table14[[#This Row],[End Date]]-Table14[[#This Row],[Start Date]]+1,NA())</f>
        <v>12</v>
      </c>
      <c r="I27" s="17">
        <f>IFERROR(ROUND(Table14[[#This Row],[Duration]]*Table14[[#This Row],[Progress]],0),NA())</f>
        <v>0</v>
      </c>
      <c r="J27" s="17">
        <f>IFERROR(Table14[[#This Row],[Duration]]-Table14[[#This Row],[Completed]],NA())</f>
        <v>12</v>
      </c>
    </row>
    <row r="28" spans="2:10" ht="20.149999999999999" customHeight="1" x14ac:dyDescent="0.35">
      <c r="B28" s="45" t="s">
        <v>48</v>
      </c>
      <c r="C28" s="45" t="s">
        <v>29</v>
      </c>
      <c r="D28" s="46">
        <v>45522</v>
      </c>
      <c r="E28" s="46">
        <v>45540</v>
      </c>
      <c r="F28" s="47">
        <v>0</v>
      </c>
      <c r="G28" s="48" t="s">
        <v>20</v>
      </c>
      <c r="H28" s="17">
        <f>IF(COUNTA(Table14[[#This Row],[Tasks]:[End Date]])=4,Table14[[#This Row],[End Date]]-Table14[[#This Row],[Start Date]]+1,NA())</f>
        <v>19</v>
      </c>
      <c r="I28" s="17">
        <f>IFERROR(ROUND(Table14[[#This Row],[Duration]]*Table14[[#This Row],[Progress]],0),NA())</f>
        <v>0</v>
      </c>
      <c r="J28" s="17">
        <f>IFERROR(Table14[[#This Row],[Duration]]-Table14[[#This Row],[Completed]],NA())</f>
        <v>19</v>
      </c>
    </row>
    <row r="29" spans="2:10" ht="20.149999999999999" customHeight="1" x14ac:dyDescent="0.35">
      <c r="B29" s="45" t="s">
        <v>49</v>
      </c>
      <c r="C29" s="45" t="s">
        <v>36</v>
      </c>
      <c r="D29" s="46">
        <v>45522</v>
      </c>
      <c r="E29" s="46">
        <v>45526</v>
      </c>
      <c r="F29" s="47">
        <v>1</v>
      </c>
      <c r="G29" s="48" t="s">
        <v>16</v>
      </c>
      <c r="H29" s="17">
        <f>IF(COUNTA(Table14[[#This Row],[Tasks]:[End Date]])=4,Table14[[#This Row],[End Date]]-Table14[[#This Row],[Start Date]]+1,NA())</f>
        <v>5</v>
      </c>
      <c r="I29" s="17">
        <f>IFERROR(ROUND(Table14[[#This Row],[Duration]]*Table14[[#This Row],[Progress]],0),NA())</f>
        <v>5</v>
      </c>
      <c r="J29" s="17">
        <f>IFERROR(Table14[[#This Row],[Duration]]-Table14[[#This Row],[Completed]],NA())</f>
        <v>0</v>
      </c>
    </row>
    <row r="30" spans="2:10" ht="20.149999999999999" customHeight="1" x14ac:dyDescent="0.35">
      <c r="B30" s="45" t="s">
        <v>50</v>
      </c>
      <c r="C30" s="45" t="s">
        <v>36</v>
      </c>
      <c r="D30" s="46">
        <v>45522</v>
      </c>
      <c r="E30" s="46">
        <v>45526</v>
      </c>
      <c r="F30" s="47">
        <v>0</v>
      </c>
      <c r="G30" s="48" t="s">
        <v>20</v>
      </c>
      <c r="H30" s="17">
        <f>IF(COUNTA(Table14[[#This Row],[Tasks]:[End Date]])=4,Table14[[#This Row],[End Date]]-Table14[[#This Row],[Start Date]]+1,NA())</f>
        <v>5</v>
      </c>
      <c r="I30" s="17">
        <f>IFERROR(ROUND(Table14[[#This Row],[Duration]]*Table14[[#This Row],[Progress]],0),NA())</f>
        <v>0</v>
      </c>
      <c r="J30" s="17">
        <f>IFERROR(Table14[[#This Row],[Duration]]-Table14[[#This Row],[Completed]],NA())</f>
        <v>5</v>
      </c>
    </row>
    <row r="31" spans="2:10" ht="20.149999999999999" customHeight="1" x14ac:dyDescent="0.35">
      <c r="B31" s="45" t="s">
        <v>51</v>
      </c>
      <c r="C31" s="45" t="s">
        <v>36</v>
      </c>
      <c r="D31" s="46">
        <v>45522</v>
      </c>
      <c r="E31" s="46">
        <v>45533</v>
      </c>
      <c r="F31" s="47">
        <v>0</v>
      </c>
      <c r="G31" s="48" t="s">
        <v>20</v>
      </c>
      <c r="H31" s="17">
        <f>IF(COUNTA(Table14[[#This Row],[Tasks]:[End Date]])=4,Table14[[#This Row],[End Date]]-Table14[[#This Row],[Start Date]]+1,NA())</f>
        <v>12</v>
      </c>
      <c r="I31" s="17">
        <f>IFERROR(ROUND(Table14[[#This Row],[Duration]]*Table14[[#This Row],[Progress]],0),NA())</f>
        <v>0</v>
      </c>
      <c r="J31" s="17">
        <f>IFERROR(Table14[[#This Row],[Duration]]-Table14[[#This Row],[Completed]],NA())</f>
        <v>12</v>
      </c>
    </row>
    <row r="32" spans="2:10" ht="20.149999999999999" customHeight="1" x14ac:dyDescent="0.35">
      <c r="B32" s="45" t="s">
        <v>52</v>
      </c>
      <c r="C32" s="45" t="s">
        <v>36</v>
      </c>
      <c r="D32" s="46">
        <v>45522</v>
      </c>
      <c r="E32" s="46">
        <v>45533</v>
      </c>
      <c r="F32" s="47">
        <v>0</v>
      </c>
      <c r="G32" s="48" t="s">
        <v>20</v>
      </c>
      <c r="H32" s="17">
        <f>IF(COUNTA(Table14[[#This Row],[Tasks]:[End Date]])=4,Table14[[#This Row],[End Date]]-Table14[[#This Row],[Start Date]]+1,NA())</f>
        <v>12</v>
      </c>
      <c r="I32" s="17">
        <f>IFERROR(ROUND(Table14[[#This Row],[Duration]]*Table14[[#This Row],[Progress]],0),NA())</f>
        <v>0</v>
      </c>
      <c r="J32" s="17">
        <f>IFERROR(Table14[[#This Row],[Duration]]-Table14[[#This Row],[Completed]],NA())</f>
        <v>12</v>
      </c>
    </row>
    <row r="33" spans="2:34" ht="20.149999999999999" customHeight="1" x14ac:dyDescent="0.35">
      <c r="B33" s="45" t="s">
        <v>53</v>
      </c>
      <c r="C33" s="45" t="s">
        <v>36</v>
      </c>
      <c r="D33" s="46">
        <v>45522</v>
      </c>
      <c r="E33" s="46">
        <v>45540</v>
      </c>
      <c r="F33" s="47">
        <v>0</v>
      </c>
      <c r="G33" s="48" t="s">
        <v>20</v>
      </c>
      <c r="H33" s="17">
        <f>IF(COUNTA(Table14[[#This Row],[Tasks]:[End Date]])=4,Table14[[#This Row],[End Date]]-Table14[[#This Row],[Start Date]]+1,NA())</f>
        <v>19</v>
      </c>
      <c r="I33" s="17">
        <f>IFERROR(ROUND(Table14[[#This Row],[Duration]]*Table14[[#This Row],[Progress]],0),NA())</f>
        <v>0</v>
      </c>
      <c r="J33" s="17">
        <f>IFERROR(Table14[[#This Row],[Duration]]-Table14[[#This Row],[Completed]],NA())</f>
        <v>19</v>
      </c>
    </row>
    <row r="34" spans="2:34" ht="20.149999999999999" customHeight="1" x14ac:dyDescent="0.35">
      <c r="B34" s="45" t="s">
        <v>54</v>
      </c>
      <c r="C34" s="45" t="s">
        <v>36</v>
      </c>
      <c r="D34" s="46">
        <v>45522</v>
      </c>
      <c r="E34" s="46">
        <v>45540</v>
      </c>
      <c r="F34" s="47">
        <v>0.1</v>
      </c>
      <c r="G34" s="48" t="s">
        <v>18</v>
      </c>
      <c r="H34" s="17">
        <f>IF(COUNTA(Table14[[#This Row],[Tasks]:[End Date]])=4,Table14[[#This Row],[End Date]]-Table14[[#This Row],[Start Date]]+1,NA())</f>
        <v>19</v>
      </c>
      <c r="I34" s="17">
        <f>IFERROR(ROUND(Table14[[#This Row],[Duration]]*Table14[[#This Row],[Progress]],0),NA())</f>
        <v>2</v>
      </c>
      <c r="J34" s="17">
        <f>IFERROR(Table14[[#This Row],[Duration]]-Table14[[#This Row],[Completed]],NA())</f>
        <v>17</v>
      </c>
    </row>
    <row r="36" spans="2:34" ht="20.149999999999999" customHeight="1" x14ac:dyDescent="0.35">
      <c r="B36" s="89" t="s">
        <v>55</v>
      </c>
      <c r="C36" s="95" t="s">
        <v>56</v>
      </c>
      <c r="D36" s="95"/>
      <c r="E36" s="95"/>
      <c r="F36" s="95"/>
      <c r="G36" s="95"/>
      <c r="H36" s="95"/>
      <c r="I36" s="95"/>
      <c r="J36" s="95"/>
      <c r="K36" s="51"/>
      <c r="L36" s="51"/>
      <c r="M36" s="51"/>
      <c r="N36" s="51"/>
      <c r="O36" s="51"/>
      <c r="P36" s="51"/>
      <c r="Q36" s="51"/>
      <c r="R36" s="51"/>
      <c r="S36" s="51"/>
      <c r="T36" s="51"/>
      <c r="U36" s="51"/>
      <c r="V36" s="51"/>
      <c r="W36" s="51"/>
      <c r="X36" s="51"/>
      <c r="Y36" s="51"/>
      <c r="Z36" s="51"/>
      <c r="AA36" s="51"/>
      <c r="AB36" s="51"/>
      <c r="AC36" s="51"/>
      <c r="AD36" s="51"/>
      <c r="AE36" s="51"/>
      <c r="AF36" s="51"/>
      <c r="AG36" s="51"/>
      <c r="AH36" s="51"/>
    </row>
    <row r="37" spans="2:34" ht="35.25" customHeight="1" x14ac:dyDescent="0.35">
      <c r="B37" s="89"/>
      <c r="C37" s="95"/>
      <c r="D37" s="95"/>
      <c r="E37" s="95"/>
      <c r="F37" s="95"/>
      <c r="G37" s="95"/>
      <c r="H37" s="95"/>
      <c r="I37" s="95"/>
      <c r="J37" s="95"/>
      <c r="K37" s="51"/>
      <c r="L37" s="51"/>
      <c r="M37" s="51"/>
      <c r="N37" s="51"/>
      <c r="O37" s="51"/>
      <c r="P37" s="51"/>
      <c r="Q37" s="51"/>
      <c r="R37" s="51"/>
      <c r="S37" s="51"/>
      <c r="T37" s="51"/>
      <c r="U37" s="51"/>
      <c r="V37" s="51"/>
      <c r="W37" s="51"/>
      <c r="X37" s="51"/>
      <c r="Y37" s="51"/>
      <c r="Z37" s="51"/>
      <c r="AA37" s="51"/>
      <c r="AB37" s="51"/>
      <c r="AC37" s="51"/>
      <c r="AD37" s="51"/>
      <c r="AE37" s="51"/>
      <c r="AF37" s="51"/>
      <c r="AG37" s="51"/>
      <c r="AH37" s="51"/>
    </row>
    <row r="38" spans="2:34" ht="20.149999999999999" customHeight="1" x14ac:dyDescent="0.35">
      <c r="B38" s="89"/>
      <c r="C38" s="95"/>
      <c r="D38" s="95"/>
      <c r="E38" s="95"/>
      <c r="F38" s="95"/>
      <c r="G38" s="95"/>
      <c r="H38" s="95"/>
      <c r="I38" s="95"/>
      <c r="J38" s="95"/>
      <c r="K38" s="51"/>
      <c r="L38" s="51"/>
      <c r="M38" s="51"/>
      <c r="N38" s="51"/>
      <c r="O38" s="51"/>
      <c r="P38" s="51"/>
      <c r="Q38" s="51"/>
      <c r="R38" s="51"/>
      <c r="S38" s="51"/>
      <c r="T38" s="51"/>
      <c r="U38" s="51"/>
      <c r="V38" s="51"/>
      <c r="W38" s="51"/>
      <c r="X38" s="51"/>
      <c r="Y38" s="51"/>
      <c r="Z38" s="51"/>
      <c r="AA38" s="51"/>
      <c r="AB38" s="51"/>
      <c r="AC38" s="51"/>
      <c r="AD38" s="51"/>
      <c r="AE38" s="51"/>
      <c r="AF38" s="51"/>
      <c r="AG38" s="51"/>
      <c r="AH38" s="51"/>
    </row>
  </sheetData>
  <sheetProtection algorithmName="SHA-512" hashValue="4KDkRs/2ek663SqDMiJFtzS4I9fIJzsUAlvEx9WawHIdboZ0SGU7YaveJJOeYYhHnZ3d9WTMaus4UAzU+u1cvQ==" saltValue="Bq/IyFg9w6Gjkiiz/FEhAQ==" spinCount="100000" sheet="1" objects="1" scenarios="1"/>
  <mergeCells count="6">
    <mergeCell ref="B36:B38"/>
    <mergeCell ref="AA1:AH1"/>
    <mergeCell ref="C1:J1"/>
    <mergeCell ref="H3:H4"/>
    <mergeCell ref="H5:H6"/>
    <mergeCell ref="C36:J38"/>
  </mergeCells>
  <phoneticPr fontId="2" type="noConversion"/>
  <conditionalFormatting sqref="F10:F34">
    <cfRule type="dataBar" priority="4">
      <dataBar>
        <cfvo type="min"/>
        <cfvo type="max"/>
        <color theme="7" tint="0.59999389629810485"/>
      </dataBar>
      <extLst>
        <ext xmlns:x14="http://schemas.microsoft.com/office/spreadsheetml/2009/9/main" uri="{B025F937-C7B1-47D3-B67F-A62EFF666E3E}">
          <x14:id>{5CECBAB3-7558-4366-955F-088C3C8129C7}</x14:id>
        </ext>
      </extLst>
    </cfRule>
  </conditionalFormatting>
  <dataValidations count="1">
    <dataValidation type="list" allowBlank="1" showInputMessage="1" showErrorMessage="1" sqref="G10:G34" xr:uid="{D6A49D07-DF5B-4D93-93FF-169B834FC075}">
      <formula1>"Not Started,In progress,Completed"</formula1>
    </dataValidation>
  </dataValidations>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5CECBAB3-7558-4366-955F-088C3C8129C7}">
            <x14:dataBar minLength="0" maxLength="100" direction="leftToRight">
              <x14:cfvo type="autoMin"/>
              <x14:cfvo type="autoMax"/>
              <x14:negativeFillColor rgb="FFFF0000"/>
              <x14:axisColor rgb="FF000000"/>
            </x14:dataBar>
          </x14:cfRule>
          <xm:sqref>F10:F34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90FAE-F9FA-4518-AB73-CC32B7C81CAD}">
  <sheetPr>
    <tabColor rgb="FF92D050"/>
  </sheetPr>
  <dimension ref="A1:E14"/>
  <sheetViews>
    <sheetView workbookViewId="0">
      <selection activeCell="D19" sqref="D19"/>
    </sheetView>
  </sheetViews>
  <sheetFormatPr defaultColWidth="8.7265625" defaultRowHeight="14.5" x14ac:dyDescent="0.35"/>
  <cols>
    <col min="1" max="1" width="60.453125" style="2" bestFit="1" customWidth="1"/>
    <col min="2" max="2" width="10" style="2" customWidth="1"/>
    <col min="3" max="3" width="9.453125" style="2" customWidth="1"/>
    <col min="4" max="4" width="70.1796875" style="2" customWidth="1"/>
    <col min="5" max="5" width="35.1796875" style="2" customWidth="1"/>
    <col min="6" max="16384" width="8.7265625" style="2"/>
  </cols>
  <sheetData>
    <row r="1" spans="1:5" x14ac:dyDescent="0.35">
      <c r="A1" s="2" t="s">
        <v>57</v>
      </c>
      <c r="B1" s="2" t="s">
        <v>58</v>
      </c>
      <c r="C1" s="2" t="s">
        <v>59</v>
      </c>
      <c r="D1" s="2" t="s">
        <v>60</v>
      </c>
    </row>
    <row r="2" spans="1:5" x14ac:dyDescent="0.35">
      <c r="A2" s="2" t="s">
        <v>35</v>
      </c>
      <c r="B2" s="65">
        <v>45509</v>
      </c>
      <c r="C2" s="65">
        <v>45524</v>
      </c>
      <c r="D2" s="2" t="s">
        <v>61</v>
      </c>
      <c r="E2" s="67" t="s">
        <v>62</v>
      </c>
    </row>
    <row r="3" spans="1:5" x14ac:dyDescent="0.35">
      <c r="A3" s="2" t="s">
        <v>42</v>
      </c>
      <c r="B3" s="65">
        <v>45517</v>
      </c>
      <c r="C3" s="65">
        <v>45524</v>
      </c>
      <c r="D3" s="2" t="s">
        <v>63</v>
      </c>
    </row>
    <row r="4" spans="1:5" x14ac:dyDescent="0.35">
      <c r="A4" s="2" t="s">
        <v>39</v>
      </c>
      <c r="B4" s="65">
        <v>45524</v>
      </c>
      <c r="C4" s="65">
        <v>45525</v>
      </c>
      <c r="D4" s="2" t="s">
        <v>64</v>
      </c>
    </row>
    <row r="5" spans="1:5" x14ac:dyDescent="0.35">
      <c r="A5" s="2" t="s">
        <v>43</v>
      </c>
      <c r="B5" s="65">
        <v>45524</v>
      </c>
      <c r="C5" s="65">
        <v>45525</v>
      </c>
      <c r="D5" s="2" t="s">
        <v>64</v>
      </c>
    </row>
    <row r="6" spans="1:5" x14ac:dyDescent="0.35">
      <c r="A6" s="2" t="s">
        <v>65</v>
      </c>
      <c r="B6" s="65">
        <v>45522</v>
      </c>
      <c r="C6" s="65">
        <v>45526</v>
      </c>
      <c r="D6" s="2" t="s">
        <v>66</v>
      </c>
    </row>
    <row r="7" spans="1:5" x14ac:dyDescent="0.35">
      <c r="A7" s="2" t="s">
        <v>50</v>
      </c>
      <c r="B7" s="65">
        <v>45522</v>
      </c>
      <c r="C7" s="65">
        <v>45526</v>
      </c>
      <c r="D7" s="2" t="s">
        <v>67</v>
      </c>
    </row>
    <row r="8" spans="1:5" x14ac:dyDescent="0.35">
      <c r="A8" s="2" t="s">
        <v>37</v>
      </c>
      <c r="B8" s="65">
        <v>45522</v>
      </c>
      <c r="C8" s="65">
        <v>45529</v>
      </c>
      <c r="D8" s="2" t="s">
        <v>68</v>
      </c>
    </row>
    <row r="9" spans="1:5" x14ac:dyDescent="0.35">
      <c r="A9" s="2" t="s">
        <v>38</v>
      </c>
      <c r="B9" s="65">
        <v>45529</v>
      </c>
      <c r="C9" s="65">
        <v>45533</v>
      </c>
      <c r="D9" s="2" t="s">
        <v>69</v>
      </c>
    </row>
    <row r="10" spans="1:5" x14ac:dyDescent="0.35">
      <c r="A10" s="2" t="s">
        <v>41</v>
      </c>
      <c r="B10" s="65">
        <v>45526</v>
      </c>
      <c r="C10" s="65">
        <v>45533</v>
      </c>
      <c r="D10" s="2" t="s">
        <v>70</v>
      </c>
    </row>
    <row r="11" spans="1:5" x14ac:dyDescent="0.35">
      <c r="A11" s="2" t="s">
        <v>51</v>
      </c>
      <c r="B11" s="65">
        <v>45522</v>
      </c>
      <c r="C11" s="65">
        <v>45533</v>
      </c>
      <c r="D11" s="2" t="s">
        <v>67</v>
      </c>
    </row>
    <row r="12" spans="1:5" x14ac:dyDescent="0.35">
      <c r="A12" s="2" t="s">
        <v>52</v>
      </c>
      <c r="B12" s="65">
        <v>45522</v>
      </c>
      <c r="C12" s="65">
        <v>45533</v>
      </c>
      <c r="D12" s="2" t="s">
        <v>67</v>
      </c>
    </row>
    <row r="13" spans="1:5" x14ac:dyDescent="0.35">
      <c r="A13" s="2" t="s">
        <v>53</v>
      </c>
      <c r="B13" s="65">
        <v>45522</v>
      </c>
      <c r="C13" s="65">
        <v>45540</v>
      </c>
      <c r="D13" s="2" t="s">
        <v>67</v>
      </c>
    </row>
    <row r="14" spans="1:5" ht="29" x14ac:dyDescent="0.35">
      <c r="A14" s="2" t="s">
        <v>71</v>
      </c>
      <c r="B14" s="65">
        <v>45522</v>
      </c>
      <c r="C14" s="65">
        <v>45540</v>
      </c>
      <c r="D14" s="61" t="s">
        <v>72</v>
      </c>
    </row>
  </sheetData>
  <hyperlinks>
    <hyperlink ref="E2" r:id="rId1" xr:uid="{DFEBA110-5AB9-41FB-82FE-F0738F29B59D}"/>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C04A2-397B-40E1-B6A1-4EA73D07F769}">
  <sheetPr>
    <tabColor rgb="FF92D050"/>
  </sheetPr>
  <dimension ref="A1:D13"/>
  <sheetViews>
    <sheetView workbookViewId="0">
      <selection activeCell="E1" sqref="E1"/>
    </sheetView>
  </sheetViews>
  <sheetFormatPr defaultColWidth="8.7265625" defaultRowHeight="14.5" x14ac:dyDescent="0.35"/>
  <cols>
    <col min="1" max="1" width="60.453125" style="2" bestFit="1" customWidth="1"/>
    <col min="2" max="3" width="12.81640625" style="2" bestFit="1" customWidth="1"/>
    <col min="4" max="4" width="63.81640625" style="2" bestFit="1" customWidth="1"/>
    <col min="5" max="16384" width="8.7265625" style="2"/>
  </cols>
  <sheetData>
    <row r="1" spans="1:4" x14ac:dyDescent="0.35">
      <c r="A1" s="2" t="s">
        <v>57</v>
      </c>
      <c r="B1" s="2" t="s">
        <v>58</v>
      </c>
      <c r="C1" s="2" t="s">
        <v>59</v>
      </c>
      <c r="D1" s="2" t="s">
        <v>60</v>
      </c>
    </row>
    <row r="2" spans="1:4" x14ac:dyDescent="0.35">
      <c r="A2" s="66" t="s">
        <v>28</v>
      </c>
      <c r="B2" s="46">
        <v>45509</v>
      </c>
      <c r="C2" s="46">
        <v>45524</v>
      </c>
      <c r="D2" s="2" t="s">
        <v>74</v>
      </c>
    </row>
    <row r="3" spans="1:4" x14ac:dyDescent="0.35">
      <c r="A3" s="66" t="s">
        <v>32</v>
      </c>
      <c r="B3" s="46">
        <v>45524</v>
      </c>
      <c r="C3" s="46">
        <v>45525</v>
      </c>
      <c r="D3" s="2" t="s">
        <v>74</v>
      </c>
    </row>
    <row r="4" spans="1:4" x14ac:dyDescent="0.35">
      <c r="A4" s="66" t="s">
        <v>90</v>
      </c>
      <c r="B4" s="46">
        <v>45522</v>
      </c>
      <c r="C4" s="46">
        <v>45526</v>
      </c>
      <c r="D4" s="2" t="s">
        <v>91</v>
      </c>
    </row>
    <row r="5" spans="1:4" x14ac:dyDescent="0.35">
      <c r="A5" s="66" t="s">
        <v>92</v>
      </c>
      <c r="B5" s="46">
        <v>45522</v>
      </c>
      <c r="C5" s="46">
        <v>45526</v>
      </c>
      <c r="D5" s="2" t="s">
        <v>93</v>
      </c>
    </row>
    <row r="6" spans="1:4" x14ac:dyDescent="0.35">
      <c r="A6" s="66" t="s">
        <v>30</v>
      </c>
      <c r="B6" s="46">
        <v>45522</v>
      </c>
      <c r="C6" s="46">
        <v>45529</v>
      </c>
      <c r="D6" s="2" t="s">
        <v>74</v>
      </c>
    </row>
    <row r="7" spans="1:4" x14ac:dyDescent="0.35">
      <c r="A7" s="66" t="s">
        <v>33</v>
      </c>
      <c r="B7" s="46">
        <v>45529</v>
      </c>
      <c r="C7" s="46">
        <v>45530</v>
      </c>
      <c r="D7" s="2" t="s">
        <v>74</v>
      </c>
    </row>
    <row r="8" spans="1:4" x14ac:dyDescent="0.35">
      <c r="A8" s="66" t="s">
        <v>31</v>
      </c>
      <c r="B8" s="46">
        <v>45529</v>
      </c>
      <c r="C8" s="46">
        <v>45533</v>
      </c>
      <c r="D8" s="2" t="s">
        <v>74</v>
      </c>
    </row>
    <row r="9" spans="1:4" x14ac:dyDescent="0.35">
      <c r="A9" s="66" t="s">
        <v>94</v>
      </c>
      <c r="B9" s="46">
        <v>45522</v>
      </c>
      <c r="C9" s="46">
        <v>45533</v>
      </c>
      <c r="D9" s="2" t="s">
        <v>86</v>
      </c>
    </row>
    <row r="10" spans="1:4" x14ac:dyDescent="0.35">
      <c r="A10" s="66" t="s">
        <v>47</v>
      </c>
      <c r="B10" s="46">
        <v>45522</v>
      </c>
      <c r="C10" s="46">
        <v>45533</v>
      </c>
      <c r="D10" s="2" t="s">
        <v>95</v>
      </c>
    </row>
    <row r="11" spans="1:4" x14ac:dyDescent="0.35">
      <c r="A11" s="66" t="s">
        <v>34</v>
      </c>
      <c r="B11" s="46">
        <v>45530</v>
      </c>
      <c r="C11" s="46">
        <v>45536</v>
      </c>
      <c r="D11" s="2" t="s">
        <v>74</v>
      </c>
    </row>
    <row r="12" spans="1:4" x14ac:dyDescent="0.35">
      <c r="A12" s="66" t="s">
        <v>40</v>
      </c>
      <c r="B12" s="46">
        <v>45536</v>
      </c>
      <c r="C12" s="46">
        <v>45540</v>
      </c>
      <c r="D12" s="2" t="s">
        <v>96</v>
      </c>
    </row>
    <row r="13" spans="1:4" x14ac:dyDescent="0.35">
      <c r="A13" s="66" t="s">
        <v>48</v>
      </c>
      <c r="B13" s="46">
        <v>45522</v>
      </c>
      <c r="C13" s="46">
        <v>45540</v>
      </c>
      <c r="D13" s="2" t="s">
        <v>95</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ABC4A-D750-4D5D-A629-1FF1BA8A8CF6}">
  <sheetPr>
    <tabColor rgb="FF92D050"/>
  </sheetPr>
  <dimension ref="A1:E14"/>
  <sheetViews>
    <sheetView workbookViewId="0">
      <selection activeCell="F1" sqref="F1"/>
    </sheetView>
  </sheetViews>
  <sheetFormatPr defaultRowHeight="14.5" x14ac:dyDescent="0.35"/>
  <cols>
    <col min="1" max="1" width="58.81640625" bestFit="1" customWidth="1"/>
    <col min="2" max="2" width="12.81640625" bestFit="1" customWidth="1"/>
    <col min="3" max="4" width="9.453125" bestFit="1" customWidth="1"/>
    <col min="5" max="5" width="52.7265625" bestFit="1" customWidth="1"/>
  </cols>
  <sheetData>
    <row r="1" spans="1:5" x14ac:dyDescent="0.35">
      <c r="A1" s="2" t="s">
        <v>57</v>
      </c>
      <c r="B1" s="2" t="s">
        <v>97</v>
      </c>
      <c r="C1" s="2" t="s">
        <v>58</v>
      </c>
      <c r="D1" s="2" t="s">
        <v>59</v>
      </c>
      <c r="E1" s="2" t="s">
        <v>60</v>
      </c>
    </row>
    <row r="2" spans="1:5" x14ac:dyDescent="0.35">
      <c r="A2" s="2" t="s">
        <v>50</v>
      </c>
      <c r="B2" s="2" t="s">
        <v>36</v>
      </c>
      <c r="C2" s="65">
        <v>45522</v>
      </c>
      <c r="D2" s="65">
        <v>45526</v>
      </c>
      <c r="E2" s="2" t="s">
        <v>67</v>
      </c>
    </row>
    <row r="3" spans="1:5" x14ac:dyDescent="0.35">
      <c r="A3" s="2" t="s">
        <v>51</v>
      </c>
      <c r="B3" s="2" t="s">
        <v>36</v>
      </c>
      <c r="C3" s="65">
        <v>45522</v>
      </c>
      <c r="D3" s="65">
        <v>45533</v>
      </c>
      <c r="E3" s="2" t="s">
        <v>67</v>
      </c>
    </row>
    <row r="4" spans="1:5" x14ac:dyDescent="0.35">
      <c r="A4" s="2" t="s">
        <v>52</v>
      </c>
      <c r="B4" s="2" t="s">
        <v>36</v>
      </c>
      <c r="C4" s="65">
        <v>45522</v>
      </c>
      <c r="D4" s="65">
        <v>45533</v>
      </c>
      <c r="E4" s="2" t="s">
        <v>67</v>
      </c>
    </row>
    <row r="5" spans="1:5" x14ac:dyDescent="0.35">
      <c r="A5" s="2" t="s">
        <v>53</v>
      </c>
      <c r="B5" s="2" t="s">
        <v>36</v>
      </c>
      <c r="C5" s="65">
        <v>45522</v>
      </c>
      <c r="D5" s="65">
        <v>45540</v>
      </c>
      <c r="E5" s="2" t="s">
        <v>67</v>
      </c>
    </row>
    <row r="6" spans="1:5" x14ac:dyDescent="0.35">
      <c r="A6" s="2" t="s">
        <v>41</v>
      </c>
      <c r="B6" s="2" t="s">
        <v>36</v>
      </c>
      <c r="C6" s="65">
        <v>45526</v>
      </c>
      <c r="D6" s="65">
        <v>45533</v>
      </c>
      <c r="E6" s="2" t="s">
        <v>70</v>
      </c>
    </row>
    <row r="7" spans="1:5" x14ac:dyDescent="0.35">
      <c r="A7" s="66" t="s">
        <v>47</v>
      </c>
      <c r="B7" s="66" t="s">
        <v>29</v>
      </c>
      <c r="C7" s="46">
        <v>45522</v>
      </c>
      <c r="D7" s="46">
        <v>45533</v>
      </c>
      <c r="E7" s="2" t="s">
        <v>95</v>
      </c>
    </row>
    <row r="8" spans="1:5" x14ac:dyDescent="0.35">
      <c r="A8" s="66" t="s">
        <v>48</v>
      </c>
      <c r="B8" s="66" t="s">
        <v>29</v>
      </c>
      <c r="C8" s="46">
        <v>45522</v>
      </c>
      <c r="D8" s="46">
        <v>45540</v>
      </c>
      <c r="E8" s="2" t="s">
        <v>95</v>
      </c>
    </row>
    <row r="9" spans="1:5" x14ac:dyDescent="0.35">
      <c r="A9" s="66"/>
      <c r="B9" s="66"/>
      <c r="C9" s="46"/>
      <c r="D9" s="46"/>
      <c r="E9" s="2"/>
    </row>
    <row r="10" spans="1:5" x14ac:dyDescent="0.35">
      <c r="A10" s="66"/>
      <c r="B10" s="66"/>
      <c r="C10" s="46"/>
      <c r="D10" s="46"/>
      <c r="E10" s="2"/>
    </row>
    <row r="11" spans="1:5" x14ac:dyDescent="0.35">
      <c r="A11" s="2"/>
      <c r="B11" s="2"/>
      <c r="C11" s="65"/>
      <c r="D11" s="65"/>
      <c r="E11" s="2"/>
    </row>
    <row r="12" spans="1:5" x14ac:dyDescent="0.35">
      <c r="A12" s="66"/>
      <c r="B12" s="66"/>
      <c r="C12" s="46"/>
      <c r="D12" s="46"/>
      <c r="E12" s="2"/>
    </row>
    <row r="13" spans="1:5" x14ac:dyDescent="0.35">
      <c r="A13" s="66"/>
      <c r="B13" s="66"/>
      <c r="C13" s="46"/>
      <c r="D13" s="46"/>
      <c r="E13" s="2"/>
    </row>
    <row r="14" spans="1:5" x14ac:dyDescent="0.35">
      <c r="A14" s="2"/>
      <c r="B14" s="2"/>
      <c r="C14" s="65"/>
      <c r="D14" s="65"/>
      <c r="E14" s="2"/>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85C5B-427F-4D93-B209-3C565D9F1573}">
  <sheetPr>
    <tabColor rgb="FF92D050"/>
  </sheetPr>
  <dimension ref="A1:D13"/>
  <sheetViews>
    <sheetView workbookViewId="0">
      <selection activeCell="D3" sqref="D3"/>
    </sheetView>
  </sheetViews>
  <sheetFormatPr defaultColWidth="8.7265625" defaultRowHeight="14.5" x14ac:dyDescent="0.35"/>
  <cols>
    <col min="1" max="1" width="60.453125" style="2" bestFit="1" customWidth="1"/>
    <col min="2" max="3" width="12.81640625" style="2" bestFit="1" customWidth="1"/>
    <col min="4" max="4" width="82.1796875" style="2" bestFit="1" customWidth="1"/>
    <col min="5" max="16384" width="8.7265625" style="2"/>
  </cols>
  <sheetData>
    <row r="1" spans="1:4" x14ac:dyDescent="0.35">
      <c r="A1" s="2" t="s">
        <v>57</v>
      </c>
      <c r="B1" s="2" t="s">
        <v>58</v>
      </c>
      <c r="C1" s="2" t="s">
        <v>59</v>
      </c>
      <c r="D1" s="2" t="s">
        <v>60</v>
      </c>
    </row>
    <row r="2" spans="1:4" x14ac:dyDescent="0.35">
      <c r="A2" s="45" t="s">
        <v>73</v>
      </c>
      <c r="B2" s="46">
        <v>45522</v>
      </c>
      <c r="C2" s="46">
        <v>45533</v>
      </c>
      <c r="D2" s="2" t="s">
        <v>74</v>
      </c>
    </row>
    <row r="3" spans="1:4" x14ac:dyDescent="0.35">
      <c r="A3" s="45" t="s">
        <v>75</v>
      </c>
      <c r="B3" s="46">
        <v>45536</v>
      </c>
      <c r="C3" s="46">
        <v>45547</v>
      </c>
      <c r="D3" s="2" t="s">
        <v>76</v>
      </c>
    </row>
    <row r="4" spans="1:4" x14ac:dyDescent="0.35">
      <c r="A4" s="45" t="s">
        <v>77</v>
      </c>
      <c r="B4" s="46">
        <v>45509</v>
      </c>
      <c r="C4" s="46">
        <v>45519</v>
      </c>
      <c r="D4" s="2" t="s">
        <v>78</v>
      </c>
    </row>
    <row r="5" spans="1:4" x14ac:dyDescent="0.35">
      <c r="A5" s="45" t="s">
        <v>79</v>
      </c>
      <c r="B5" s="46">
        <v>45522</v>
      </c>
      <c r="C5" s="46">
        <v>45533</v>
      </c>
      <c r="D5" s="2" t="s">
        <v>80</v>
      </c>
    </row>
    <row r="6" spans="1:4" ht="43.5" x14ac:dyDescent="0.35">
      <c r="A6" s="45" t="s">
        <v>81</v>
      </c>
      <c r="B6" s="46">
        <v>45536</v>
      </c>
      <c r="C6" s="46">
        <v>45547</v>
      </c>
      <c r="D6" s="61" t="s">
        <v>82</v>
      </c>
    </row>
    <row r="7" spans="1:4" ht="43.5" x14ac:dyDescent="0.35">
      <c r="A7" s="45" t="s">
        <v>83</v>
      </c>
      <c r="B7" s="46">
        <v>45509</v>
      </c>
      <c r="C7" s="46">
        <v>45531</v>
      </c>
      <c r="D7" s="61" t="s">
        <v>84</v>
      </c>
    </row>
    <row r="8" spans="1:4" x14ac:dyDescent="0.35">
      <c r="A8" s="45" t="s">
        <v>77</v>
      </c>
      <c r="B8" s="46">
        <v>45531</v>
      </c>
      <c r="C8" s="46">
        <v>45540</v>
      </c>
      <c r="D8" s="2" t="s">
        <v>74</v>
      </c>
    </row>
    <row r="9" spans="1:4" x14ac:dyDescent="0.35">
      <c r="A9" s="45" t="s">
        <v>85</v>
      </c>
      <c r="B9" s="46">
        <v>45509</v>
      </c>
      <c r="C9" s="46">
        <v>45531</v>
      </c>
      <c r="D9" s="2" t="s">
        <v>86</v>
      </c>
    </row>
    <row r="10" spans="1:4" x14ac:dyDescent="0.35">
      <c r="A10" s="53" t="s">
        <v>87</v>
      </c>
      <c r="B10" s="46">
        <v>45531</v>
      </c>
      <c r="C10" s="46">
        <v>45540</v>
      </c>
      <c r="D10" s="2" t="s">
        <v>88</v>
      </c>
    </row>
    <row r="11" spans="1:4" x14ac:dyDescent="0.35">
      <c r="A11" s="45" t="s">
        <v>89</v>
      </c>
      <c r="B11" s="46">
        <v>45384</v>
      </c>
      <c r="C11" s="46">
        <v>45397</v>
      </c>
      <c r="D11" s="2" t="s">
        <v>74</v>
      </c>
    </row>
    <row r="12" spans="1:4" x14ac:dyDescent="0.35">
      <c r="A12" s="66"/>
      <c r="B12" s="46"/>
      <c r="C12" s="46"/>
    </row>
    <row r="13" spans="1:4" x14ac:dyDescent="0.35">
      <c r="A13" s="66"/>
      <c r="B13" s="46"/>
      <c r="C13" s="46"/>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2D407-4504-4D7C-AF77-D3C3EFDB16BC}">
  <sheetPr>
    <tabColor rgb="FF92D050"/>
  </sheetPr>
  <dimension ref="B1:AH38"/>
  <sheetViews>
    <sheetView showGridLines="0" zoomScale="70" zoomScaleNormal="70" workbookViewId="0">
      <selection activeCell="E15" sqref="E15"/>
    </sheetView>
  </sheetViews>
  <sheetFormatPr defaultColWidth="14.453125" defaultRowHeight="20.149999999999999" customHeight="1" x14ac:dyDescent="0.35"/>
  <cols>
    <col min="1" max="1" width="1" style="1" customWidth="1"/>
    <col min="2" max="3" width="27.453125" style="3" customWidth="1"/>
    <col min="4" max="5" width="12.81640625" style="2" customWidth="1"/>
    <col min="6" max="6" width="15.7265625" style="2" customWidth="1"/>
    <col min="7" max="7" width="15" style="2" customWidth="1"/>
    <col min="8" max="9" width="11.26953125" style="2" customWidth="1"/>
    <col min="10" max="10" width="11.26953125" style="1" customWidth="1"/>
    <col min="11" max="25" width="14.453125" style="1" hidden="1" customWidth="1"/>
    <col min="26" max="26" width="0.81640625" style="1" customWidth="1"/>
    <col min="27" max="16384" width="14.453125" style="1"/>
  </cols>
  <sheetData>
    <row r="1" spans="2:34" ht="30" customHeight="1" x14ac:dyDescent="0.35">
      <c r="B1" s="32" t="s">
        <v>10</v>
      </c>
      <c r="C1" s="91" t="s">
        <v>122</v>
      </c>
      <c r="D1" s="91"/>
      <c r="E1" s="91"/>
      <c r="F1" s="91"/>
      <c r="G1" s="91"/>
      <c r="H1" s="91"/>
      <c r="I1" s="91"/>
      <c r="J1" s="91"/>
      <c r="AA1" s="90" t="s">
        <v>12</v>
      </c>
      <c r="AB1" s="90"/>
      <c r="AC1" s="90"/>
      <c r="AD1" s="90"/>
      <c r="AE1" s="90"/>
      <c r="AF1" s="90"/>
      <c r="AG1" s="90"/>
      <c r="AH1" s="90"/>
    </row>
    <row r="2" spans="2:34" ht="5.25" customHeight="1" thickBot="1" x14ac:dyDescent="0.4">
      <c r="B2" s="29"/>
      <c r="C2" s="30"/>
      <c r="D2" s="30"/>
      <c r="E2" s="30"/>
      <c r="F2" s="30"/>
      <c r="G2" s="30"/>
      <c r="H2" s="30"/>
      <c r="I2" s="30"/>
      <c r="J2" s="30"/>
      <c r="AA2" s="31"/>
      <c r="AB2" s="31"/>
      <c r="AC2" s="31"/>
      <c r="AD2" s="31"/>
      <c r="AE2" s="31"/>
      <c r="AF2" s="31"/>
      <c r="AG2" s="31"/>
      <c r="AH2" s="31"/>
    </row>
    <row r="3" spans="2:34" ht="20.149999999999999" customHeight="1" x14ac:dyDescent="0.35">
      <c r="B3" s="22" t="s">
        <v>13</v>
      </c>
      <c r="C3" s="20">
        <f>COUNTA(Table143[Tasks])</f>
        <v>21</v>
      </c>
      <c r="E3" s="27" t="s">
        <v>14</v>
      </c>
      <c r="F3" s="28">
        <f>F5-F4+1</f>
        <v>167</v>
      </c>
      <c r="H3" s="92" t="s">
        <v>15</v>
      </c>
    </row>
    <row r="4" spans="2:34" ht="20.149999999999999" customHeight="1" x14ac:dyDescent="0.35">
      <c r="B4" s="23" t="s">
        <v>16</v>
      </c>
      <c r="C4" s="21">
        <f>COUNTIF(Table143[Status],B4)</f>
        <v>0</v>
      </c>
      <c r="E4" s="24" t="s">
        <v>17</v>
      </c>
      <c r="F4" s="25">
        <f>MIN(Table143[Start Date])</f>
        <v>45384</v>
      </c>
      <c r="H4" s="93"/>
    </row>
    <row r="5" spans="2:34" ht="20.149999999999999" customHeight="1" x14ac:dyDescent="0.35">
      <c r="B5" s="23" t="s">
        <v>18</v>
      </c>
      <c r="C5" s="21">
        <f>COUNTIF(Table143[Status],B5)</f>
        <v>2</v>
      </c>
      <c r="E5" s="24" t="s">
        <v>19</v>
      </c>
      <c r="F5" s="25">
        <f>MAX(Table143[End Date])</f>
        <v>45550</v>
      </c>
      <c r="H5" s="94">
        <f>AVERAGE(Table143[Progress])</f>
        <v>4.5238095238095237E-2</v>
      </c>
    </row>
    <row r="6" spans="2:34" ht="20.149999999999999" customHeight="1" x14ac:dyDescent="0.35">
      <c r="B6" s="23" t="s">
        <v>20</v>
      </c>
      <c r="C6" s="21">
        <f>COUNTIF(Table143[Status],B6)</f>
        <v>19</v>
      </c>
      <c r="E6" s="24"/>
      <c r="F6" s="26"/>
      <c r="H6" s="94"/>
    </row>
    <row r="7" spans="2:34" ht="14.5" x14ac:dyDescent="0.35">
      <c r="H7" s="33">
        <f>1-H5</f>
        <v>0.95476190476190481</v>
      </c>
    </row>
    <row r="9" spans="2:34" ht="70.5" customHeight="1" x14ac:dyDescent="0.35">
      <c r="B9" s="49" t="s">
        <v>21</v>
      </c>
      <c r="C9" s="49" t="s">
        <v>22</v>
      </c>
      <c r="D9" s="50" t="s">
        <v>23</v>
      </c>
      <c r="E9" s="50" t="s">
        <v>24</v>
      </c>
      <c r="F9" s="50" t="s">
        <v>25</v>
      </c>
      <c r="G9" s="50" t="s">
        <v>26</v>
      </c>
      <c r="H9" s="50" t="s">
        <v>14</v>
      </c>
      <c r="I9" s="50" t="s">
        <v>16</v>
      </c>
      <c r="J9" s="50" t="s">
        <v>27</v>
      </c>
    </row>
    <row r="10" spans="2:34" ht="20.149999999999999" customHeight="1" x14ac:dyDescent="0.35">
      <c r="B10" s="45" t="s">
        <v>123</v>
      </c>
      <c r="C10" s="45" t="s">
        <v>124</v>
      </c>
      <c r="D10" s="46">
        <v>45509</v>
      </c>
      <c r="E10" s="46">
        <v>45550</v>
      </c>
      <c r="F10" s="47">
        <v>0.25</v>
      </c>
      <c r="G10" s="48" t="s">
        <v>18</v>
      </c>
      <c r="H10" s="17">
        <f>IF(COUNTA(Table143[[#This Row],[Tasks]:[End Date]])=4,Table143[[#This Row],[End Date]]-Table143[[#This Row],[Start Date]]+1,NA())</f>
        <v>42</v>
      </c>
      <c r="I10" s="17">
        <f>IFERROR(ROUND(Table143[[#This Row],[Duration]]*Table143[[#This Row],[Progress]],0),NA())</f>
        <v>11</v>
      </c>
      <c r="J10" s="17">
        <f>IFERROR(Table143[[#This Row],[Duration]]-Table143[[#This Row],[Completed]],NA())</f>
        <v>31</v>
      </c>
    </row>
    <row r="11" spans="2:34" ht="20.149999999999999" customHeight="1" x14ac:dyDescent="0.35">
      <c r="B11" s="45" t="s">
        <v>73</v>
      </c>
      <c r="C11" s="45" t="s">
        <v>29</v>
      </c>
      <c r="D11" s="46">
        <v>45522</v>
      </c>
      <c r="E11" s="46">
        <v>45533</v>
      </c>
      <c r="F11" s="47">
        <v>0.7</v>
      </c>
      <c r="G11" s="48" t="s">
        <v>18</v>
      </c>
      <c r="H11" s="17">
        <f>IF(COUNTA(Table143[[#This Row],[Tasks]:[End Date]])=4,Table143[[#This Row],[End Date]]-Table143[[#This Row],[Start Date]]+1,NA())</f>
        <v>12</v>
      </c>
      <c r="I11" s="17">
        <f>IFERROR(ROUND(Table143[[#This Row],[Duration]]*Table143[[#This Row],[Progress]],0),NA())</f>
        <v>8</v>
      </c>
      <c r="J11" s="17">
        <f>IFERROR(Table143[[#This Row],[Duration]]-Table143[[#This Row],[Completed]],NA())</f>
        <v>4</v>
      </c>
    </row>
    <row r="12" spans="2:34" ht="20.149999999999999" customHeight="1" x14ac:dyDescent="0.35">
      <c r="B12" s="45" t="s">
        <v>75</v>
      </c>
      <c r="C12" s="45" t="s">
        <v>29</v>
      </c>
      <c r="D12" s="46">
        <v>45536</v>
      </c>
      <c r="E12" s="46">
        <v>45547</v>
      </c>
      <c r="F12" s="47">
        <v>0</v>
      </c>
      <c r="G12" s="48" t="s">
        <v>20</v>
      </c>
      <c r="H12" s="17">
        <f>IF(COUNTA(Table143[[#This Row],[Tasks]:[End Date]])=4,Table143[[#This Row],[End Date]]-Table143[[#This Row],[Start Date]]+1,NA())</f>
        <v>12</v>
      </c>
      <c r="I12" s="17">
        <f>IFERROR(ROUND(Table143[[#This Row],[Duration]]*Table143[[#This Row],[Progress]],0),NA())</f>
        <v>0</v>
      </c>
      <c r="J12" s="17">
        <f>IFERROR(Table143[[#This Row],[Duration]]-Table143[[#This Row],[Completed]],NA())</f>
        <v>12</v>
      </c>
    </row>
    <row r="13" spans="2:34" ht="20.149999999999999" customHeight="1" x14ac:dyDescent="0.35">
      <c r="B13" s="45" t="s">
        <v>77</v>
      </c>
      <c r="C13" s="45" t="s">
        <v>29</v>
      </c>
      <c r="D13" s="46">
        <v>45509</v>
      </c>
      <c r="E13" s="46">
        <v>45519</v>
      </c>
      <c r="F13" s="47">
        <v>0</v>
      </c>
      <c r="G13" s="48" t="s">
        <v>20</v>
      </c>
      <c r="H13" s="17">
        <f>IF(COUNTA(Table143[[#This Row],[Tasks]:[End Date]])=4,Table143[[#This Row],[End Date]]-Table143[[#This Row],[Start Date]]+1,NA())</f>
        <v>11</v>
      </c>
      <c r="I13" s="17">
        <f>IFERROR(ROUND(Table143[[#This Row],[Duration]]*Table143[[#This Row],[Progress]],0),NA())</f>
        <v>0</v>
      </c>
      <c r="J13" s="17">
        <f>IFERROR(Table143[[#This Row],[Duration]]-Table143[[#This Row],[Completed]],NA())</f>
        <v>11</v>
      </c>
    </row>
    <row r="14" spans="2:34" ht="20.149999999999999" customHeight="1" x14ac:dyDescent="0.35">
      <c r="B14" s="45" t="s">
        <v>79</v>
      </c>
      <c r="C14" s="45" t="s">
        <v>29</v>
      </c>
      <c r="D14" s="46">
        <v>45522</v>
      </c>
      <c r="E14" s="46">
        <v>45533</v>
      </c>
      <c r="F14" s="47">
        <v>0</v>
      </c>
      <c r="G14" s="48" t="s">
        <v>20</v>
      </c>
      <c r="H14" s="17">
        <f>IF(COUNTA(Table143[[#This Row],[Tasks]:[End Date]])=4,Table143[[#This Row],[End Date]]-Table143[[#This Row],[Start Date]]+1,NA())</f>
        <v>12</v>
      </c>
      <c r="I14" s="17">
        <f>IFERROR(ROUND(Table143[[#This Row],[Duration]]*Table143[[#This Row],[Progress]],0),NA())</f>
        <v>0</v>
      </c>
      <c r="J14" s="17">
        <f>IFERROR(Table143[[#This Row],[Duration]]-Table143[[#This Row],[Completed]],NA())</f>
        <v>12</v>
      </c>
    </row>
    <row r="15" spans="2:34" ht="20.149999999999999" customHeight="1" x14ac:dyDescent="0.35">
      <c r="B15" s="45" t="s">
        <v>81</v>
      </c>
      <c r="C15" s="45" t="s">
        <v>29</v>
      </c>
      <c r="D15" s="46">
        <v>45536</v>
      </c>
      <c r="E15" s="46">
        <v>45547</v>
      </c>
      <c r="F15" s="47">
        <v>0</v>
      </c>
      <c r="G15" s="48" t="s">
        <v>20</v>
      </c>
      <c r="H15" s="17">
        <f>IF(COUNTA(Table143[[#This Row],[Tasks]:[End Date]])=4,Table143[[#This Row],[End Date]]-Table143[[#This Row],[Start Date]]+1,NA())</f>
        <v>12</v>
      </c>
      <c r="I15" s="17">
        <f>IFERROR(ROUND(Table143[[#This Row],[Duration]]*Table143[[#This Row],[Progress]],0),NA())</f>
        <v>0</v>
      </c>
      <c r="J15" s="17">
        <f>IFERROR(Table143[[#This Row],[Duration]]-Table143[[#This Row],[Completed]],NA())</f>
        <v>12</v>
      </c>
    </row>
    <row r="16" spans="2:34" ht="20.149999999999999" customHeight="1" x14ac:dyDescent="0.35">
      <c r="B16" s="45" t="s">
        <v>83</v>
      </c>
      <c r="C16" s="45" t="s">
        <v>29</v>
      </c>
      <c r="D16" s="46">
        <v>45509</v>
      </c>
      <c r="E16" s="46">
        <v>45531</v>
      </c>
      <c r="F16" s="47">
        <v>0</v>
      </c>
      <c r="G16" s="48" t="s">
        <v>20</v>
      </c>
      <c r="H16" s="17">
        <f>IF(COUNTA(Table143[[#This Row],[Tasks]:[End Date]])=4,Table143[[#This Row],[End Date]]-Table143[[#This Row],[Start Date]]+1,NA())</f>
        <v>23</v>
      </c>
      <c r="I16" s="17">
        <f>IFERROR(ROUND(Table143[[#This Row],[Duration]]*Table143[[#This Row],[Progress]],0),NA())</f>
        <v>0</v>
      </c>
      <c r="J16" s="17">
        <f>IFERROR(Table143[[#This Row],[Duration]]-Table143[[#This Row],[Completed]],NA())</f>
        <v>23</v>
      </c>
    </row>
    <row r="17" spans="2:10" ht="20.149999999999999" customHeight="1" x14ac:dyDescent="0.35">
      <c r="B17" s="45" t="s">
        <v>77</v>
      </c>
      <c r="C17" s="45" t="s">
        <v>29</v>
      </c>
      <c r="D17" s="46">
        <v>45531</v>
      </c>
      <c r="E17" s="46">
        <v>45540</v>
      </c>
      <c r="F17" s="47">
        <v>0</v>
      </c>
      <c r="G17" s="48" t="s">
        <v>20</v>
      </c>
      <c r="H17" s="17">
        <f>IF(COUNTA(Table143[[#This Row],[Tasks]:[End Date]])=4,Table143[[#This Row],[End Date]]-Table143[[#This Row],[Start Date]]+1,NA())</f>
        <v>10</v>
      </c>
      <c r="I17" s="17">
        <f>IFERROR(ROUND(Table143[[#This Row],[Duration]]*Table143[[#This Row],[Progress]],0),NA())</f>
        <v>0</v>
      </c>
      <c r="J17" s="17">
        <f>IFERROR(Table143[[#This Row],[Duration]]-Table143[[#This Row],[Completed]],NA())</f>
        <v>10</v>
      </c>
    </row>
    <row r="18" spans="2:10" ht="20.149999999999999" customHeight="1" x14ac:dyDescent="0.35">
      <c r="B18" s="45" t="s">
        <v>85</v>
      </c>
      <c r="C18" s="45" t="s">
        <v>29</v>
      </c>
      <c r="D18" s="46">
        <v>45509</v>
      </c>
      <c r="E18" s="46">
        <v>45531</v>
      </c>
      <c r="F18" s="47">
        <v>0</v>
      </c>
      <c r="G18" s="48" t="s">
        <v>20</v>
      </c>
      <c r="H18" s="17">
        <f>IF(COUNTA(Table143[[#This Row],[Tasks]:[End Date]])=4,Table143[[#This Row],[End Date]]-Table143[[#This Row],[Start Date]]+1,NA())</f>
        <v>23</v>
      </c>
      <c r="I18" s="17">
        <f>IFERROR(ROUND(Table143[[#This Row],[Duration]]*Table143[[#This Row],[Progress]],0),NA())</f>
        <v>0</v>
      </c>
      <c r="J18" s="17">
        <f>IFERROR(Table143[[#This Row],[Duration]]-Table143[[#This Row],[Completed]],NA())</f>
        <v>23</v>
      </c>
    </row>
    <row r="19" spans="2:10" ht="20.149999999999999" customHeight="1" x14ac:dyDescent="0.35">
      <c r="B19" s="53" t="s">
        <v>87</v>
      </c>
      <c r="C19" s="45" t="s">
        <v>29</v>
      </c>
      <c r="D19" s="46">
        <v>45531</v>
      </c>
      <c r="E19" s="46">
        <v>45540</v>
      </c>
      <c r="F19" s="47">
        <v>0</v>
      </c>
      <c r="G19" s="48" t="s">
        <v>20</v>
      </c>
      <c r="H19" s="17">
        <f>IF(COUNTA(Table143[[#This Row],[Tasks]:[End Date]])=4,Table143[[#This Row],[End Date]]-Table143[[#This Row],[Start Date]]+1,NA())</f>
        <v>10</v>
      </c>
      <c r="I19" s="17">
        <f>IFERROR(ROUND(Table143[[#This Row],[Duration]]*Table143[[#This Row],[Progress]],0),NA())</f>
        <v>0</v>
      </c>
      <c r="J19" s="17">
        <f>IFERROR(Table143[[#This Row],[Duration]]-Table143[[#This Row],[Completed]],NA())</f>
        <v>10</v>
      </c>
    </row>
    <row r="20" spans="2:10" ht="20.149999999999999" customHeight="1" x14ac:dyDescent="0.35">
      <c r="B20" s="45" t="s">
        <v>89</v>
      </c>
      <c r="C20" s="45" t="s">
        <v>29</v>
      </c>
      <c r="D20" s="46">
        <v>45384</v>
      </c>
      <c r="E20" s="46">
        <v>45397</v>
      </c>
      <c r="F20" s="47">
        <v>0</v>
      </c>
      <c r="G20" s="48" t="s">
        <v>20</v>
      </c>
      <c r="H20" s="17">
        <f>IF(COUNTA(Table143[[#This Row],[Tasks]:[End Date]])=4,Table143[[#This Row],[End Date]]-Table143[[#This Row],[Start Date]]+1,NA())</f>
        <v>14</v>
      </c>
      <c r="I20" s="17">
        <f>IFERROR(ROUND(Table143[[#This Row],[Duration]]*Table143[[#This Row],[Progress]],0),NA())</f>
        <v>0</v>
      </c>
      <c r="J20" s="17">
        <f>IFERROR(Table143[[#This Row],[Duration]]-Table143[[#This Row],[Completed]],NA())</f>
        <v>14</v>
      </c>
    </row>
    <row r="21" spans="2:10" ht="20.149999999999999" customHeight="1" x14ac:dyDescent="0.35">
      <c r="B21" s="45" t="s">
        <v>125</v>
      </c>
      <c r="C21" s="45" t="s">
        <v>126</v>
      </c>
      <c r="D21" s="46">
        <v>45384</v>
      </c>
      <c r="E21" s="46">
        <v>45397</v>
      </c>
      <c r="F21" s="47">
        <v>0</v>
      </c>
      <c r="G21" s="48" t="s">
        <v>20</v>
      </c>
      <c r="H21" s="17">
        <f>IF(COUNTA(Table143[[#This Row],[Tasks]:[End Date]])=4,Table143[[#This Row],[End Date]]-Table143[[#This Row],[Start Date]]+1,NA())</f>
        <v>14</v>
      </c>
      <c r="I21" s="17">
        <f>IFERROR(ROUND(Table143[[#This Row],[Duration]]*Table143[[#This Row],[Progress]],0),NA())</f>
        <v>0</v>
      </c>
      <c r="J21" s="17">
        <f>IFERROR(Table143[[#This Row],[Duration]]-Table143[[#This Row],[Completed]],NA())</f>
        <v>14</v>
      </c>
    </row>
    <row r="22" spans="2:10" ht="20.149999999999999" customHeight="1" x14ac:dyDescent="0.35">
      <c r="B22" s="53" t="s">
        <v>127</v>
      </c>
      <c r="C22" s="45" t="s">
        <v>126</v>
      </c>
      <c r="D22" s="46">
        <v>45384</v>
      </c>
      <c r="E22" s="46">
        <v>45397</v>
      </c>
      <c r="F22" s="47">
        <v>0</v>
      </c>
      <c r="G22" s="48" t="s">
        <v>20</v>
      </c>
      <c r="H22" s="17">
        <f>IF(COUNTA(Table143[[#This Row],[Tasks]:[End Date]])=4,Table143[[#This Row],[End Date]]-Table143[[#This Row],[Start Date]]+1,NA())</f>
        <v>14</v>
      </c>
      <c r="I22" s="17">
        <f>IFERROR(ROUND(Table143[[#This Row],[Duration]]*Table143[[#This Row],[Progress]],0),NA())</f>
        <v>0</v>
      </c>
      <c r="J22" s="17">
        <f>IFERROR(Table143[[#This Row],[Duration]]-Table143[[#This Row],[Completed]],NA())</f>
        <v>14</v>
      </c>
    </row>
    <row r="23" spans="2:10" ht="20.149999999999999" customHeight="1" x14ac:dyDescent="0.35">
      <c r="B23" s="45" t="s">
        <v>128</v>
      </c>
      <c r="C23" s="45" t="s">
        <v>126</v>
      </c>
      <c r="D23" s="46">
        <v>45384</v>
      </c>
      <c r="E23" s="46">
        <v>45397</v>
      </c>
      <c r="F23" s="47">
        <v>0</v>
      </c>
      <c r="G23" s="48" t="s">
        <v>20</v>
      </c>
      <c r="H23" s="17">
        <f>IF(COUNTA(Table143[[#This Row],[Tasks]:[End Date]])=4,Table143[[#This Row],[End Date]]-Table143[[#This Row],[Start Date]]+1,NA())</f>
        <v>14</v>
      </c>
      <c r="I23" s="17">
        <f>IFERROR(ROUND(Table143[[#This Row],[Duration]]*Table143[[#This Row],[Progress]],0),NA())</f>
        <v>0</v>
      </c>
      <c r="J23" s="17">
        <f>IFERROR(Table143[[#This Row],[Duration]]-Table143[[#This Row],[Completed]],NA())</f>
        <v>14</v>
      </c>
    </row>
    <row r="24" spans="2:10" ht="20.149999999999999" customHeight="1" x14ac:dyDescent="0.35">
      <c r="B24" s="45" t="s">
        <v>129</v>
      </c>
      <c r="C24" s="45" t="s">
        <v>126</v>
      </c>
      <c r="D24" s="46">
        <v>45384</v>
      </c>
      <c r="E24" s="46">
        <v>45397</v>
      </c>
      <c r="F24" s="47">
        <v>0</v>
      </c>
      <c r="G24" s="48" t="s">
        <v>20</v>
      </c>
      <c r="H24" s="17">
        <f>IF(COUNTA(Table143[[#This Row],[Tasks]:[End Date]])=4,Table143[[#This Row],[End Date]]-Table143[[#This Row],[Start Date]]+1,NA())</f>
        <v>14</v>
      </c>
      <c r="I24" s="17">
        <f>IFERROR(ROUND(Table143[[#This Row],[Duration]]*Table143[[#This Row],[Progress]],0),NA())</f>
        <v>0</v>
      </c>
      <c r="J24" s="17">
        <f>IFERROR(Table143[[#This Row],[Duration]]-Table143[[#This Row],[Completed]],NA())</f>
        <v>14</v>
      </c>
    </row>
    <row r="25" spans="2:10" ht="20.149999999999999" customHeight="1" x14ac:dyDescent="0.35">
      <c r="B25" s="45" t="s">
        <v>130</v>
      </c>
      <c r="C25" s="45" t="s">
        <v>126</v>
      </c>
      <c r="D25" s="46">
        <v>45384</v>
      </c>
      <c r="E25" s="46">
        <v>45397</v>
      </c>
      <c r="F25" s="47">
        <v>0</v>
      </c>
      <c r="G25" s="48" t="s">
        <v>20</v>
      </c>
      <c r="H25" s="17">
        <f>IF(COUNTA(Table143[[#This Row],[Tasks]:[End Date]])=4,Table143[[#This Row],[End Date]]-Table143[[#This Row],[Start Date]]+1,NA())</f>
        <v>14</v>
      </c>
      <c r="I25" s="17">
        <f>IFERROR(ROUND(Table143[[#This Row],[Duration]]*Table143[[#This Row],[Progress]],0),NA())</f>
        <v>0</v>
      </c>
      <c r="J25" s="17">
        <f>IFERROR(Table143[[#This Row],[Duration]]-Table143[[#This Row],[Completed]],NA())</f>
        <v>14</v>
      </c>
    </row>
    <row r="26" spans="2:10" ht="20.149999999999999" customHeight="1" x14ac:dyDescent="0.35">
      <c r="B26" s="45" t="s">
        <v>131</v>
      </c>
      <c r="C26" s="45" t="s">
        <v>126</v>
      </c>
      <c r="D26" s="46">
        <v>45384</v>
      </c>
      <c r="E26" s="46">
        <v>45397</v>
      </c>
      <c r="F26" s="47">
        <v>0</v>
      </c>
      <c r="G26" s="48" t="s">
        <v>20</v>
      </c>
      <c r="H26" s="17">
        <f>IF(COUNTA(Table143[[#This Row],[Tasks]:[End Date]])=4,Table143[[#This Row],[End Date]]-Table143[[#This Row],[Start Date]]+1,NA())</f>
        <v>14</v>
      </c>
      <c r="I26" s="17">
        <f>IFERROR(ROUND(Table143[[#This Row],[Duration]]*Table143[[#This Row],[Progress]],0),NA())</f>
        <v>0</v>
      </c>
      <c r="J26" s="17">
        <f>IFERROR(Table143[[#This Row],[Duration]]-Table143[[#This Row],[Completed]],NA())</f>
        <v>14</v>
      </c>
    </row>
    <row r="27" spans="2:10" ht="20.149999999999999" customHeight="1" x14ac:dyDescent="0.35">
      <c r="B27" s="45" t="s">
        <v>132</v>
      </c>
      <c r="C27" s="45" t="s">
        <v>126</v>
      </c>
      <c r="D27" s="46">
        <v>45384</v>
      </c>
      <c r="E27" s="46">
        <v>45397</v>
      </c>
      <c r="F27" s="47">
        <v>0</v>
      </c>
      <c r="G27" s="48" t="s">
        <v>20</v>
      </c>
      <c r="H27" s="17">
        <f>IF(COUNTA(Table143[[#This Row],[Tasks]:[End Date]])=4,Table143[[#This Row],[End Date]]-Table143[[#This Row],[Start Date]]+1,NA())</f>
        <v>14</v>
      </c>
      <c r="I27" s="17">
        <f>IFERROR(ROUND(Table143[[#This Row],[Duration]]*Table143[[#This Row],[Progress]],0),NA())</f>
        <v>0</v>
      </c>
      <c r="J27" s="17">
        <f>IFERROR(Table143[[#This Row],[Duration]]-Table143[[#This Row],[Completed]],NA())</f>
        <v>14</v>
      </c>
    </row>
    <row r="28" spans="2:10" ht="20.149999999999999" customHeight="1" x14ac:dyDescent="0.35">
      <c r="B28" s="45" t="s">
        <v>133</v>
      </c>
      <c r="C28" s="45" t="s">
        <v>126</v>
      </c>
      <c r="D28" s="46">
        <v>45384</v>
      </c>
      <c r="E28" s="46">
        <v>45397</v>
      </c>
      <c r="F28" s="47">
        <v>0</v>
      </c>
      <c r="G28" s="48" t="s">
        <v>20</v>
      </c>
      <c r="H28" s="17">
        <f>IF(COUNTA(Table143[[#This Row],[Tasks]:[End Date]])=4,Table143[[#This Row],[End Date]]-Table143[[#This Row],[Start Date]]+1,NA())</f>
        <v>14</v>
      </c>
      <c r="I28" s="17">
        <f>IFERROR(ROUND(Table143[[#This Row],[Duration]]*Table143[[#This Row],[Progress]],0),NA())</f>
        <v>0</v>
      </c>
      <c r="J28" s="17">
        <f>IFERROR(Table143[[#This Row],[Duration]]-Table143[[#This Row],[Completed]],NA())</f>
        <v>14</v>
      </c>
    </row>
    <row r="29" spans="2:10" ht="20.149999999999999" customHeight="1" x14ac:dyDescent="0.35">
      <c r="B29" s="45" t="s">
        <v>134</v>
      </c>
      <c r="C29" s="45" t="s">
        <v>126</v>
      </c>
      <c r="D29" s="46">
        <v>45384</v>
      </c>
      <c r="E29" s="46">
        <v>45397</v>
      </c>
      <c r="F29" s="47">
        <v>0</v>
      </c>
      <c r="G29" s="48" t="s">
        <v>20</v>
      </c>
      <c r="H29" s="17">
        <f>IF(COUNTA(Table143[[#This Row],[Tasks]:[End Date]])=4,Table143[[#This Row],[End Date]]-Table143[[#This Row],[Start Date]]+1,NA())</f>
        <v>14</v>
      </c>
      <c r="I29" s="17">
        <f>IFERROR(ROUND(Table143[[#This Row],[Duration]]*Table143[[#This Row],[Progress]],0),NA())</f>
        <v>0</v>
      </c>
      <c r="J29" s="17">
        <f>IFERROR(Table143[[#This Row],[Duration]]-Table143[[#This Row],[Completed]],NA())</f>
        <v>14</v>
      </c>
    </row>
    <row r="30" spans="2:10" ht="20.149999999999999" customHeight="1" x14ac:dyDescent="0.35">
      <c r="B30" s="45" t="s">
        <v>135</v>
      </c>
      <c r="C30" s="45" t="s">
        <v>126</v>
      </c>
      <c r="D30" s="46">
        <v>45384</v>
      </c>
      <c r="E30" s="46">
        <v>45397</v>
      </c>
      <c r="F30" s="47">
        <v>0</v>
      </c>
      <c r="G30" s="48" t="s">
        <v>20</v>
      </c>
      <c r="H30" s="17">
        <f>IF(COUNTA(Table143[[#This Row],[Tasks]:[End Date]])=4,Table143[[#This Row],[End Date]]-Table143[[#This Row],[Start Date]]+1,NA())</f>
        <v>14</v>
      </c>
      <c r="I30" s="17">
        <f>IFERROR(ROUND(Table143[[#This Row],[Duration]]*Table143[[#This Row],[Progress]],0),NA())</f>
        <v>0</v>
      </c>
      <c r="J30" s="17">
        <f>IFERROR(Table143[[#This Row],[Duration]]-Table143[[#This Row],[Completed]],NA())</f>
        <v>14</v>
      </c>
    </row>
    <row r="31" spans="2:10" ht="20.149999999999999" customHeight="1" x14ac:dyDescent="0.35">
      <c r="B31" s="45"/>
      <c r="C31" s="45"/>
      <c r="D31" s="46"/>
      <c r="E31" s="46"/>
      <c r="F31" s="47"/>
      <c r="G31" s="48"/>
      <c r="H31" s="17" t="e">
        <f>IF(COUNTA(Table143[[#This Row],[Tasks]:[End Date]])=4,Table143[[#This Row],[End Date]]-Table143[[#This Row],[Start Date]]+1,NA())</f>
        <v>#N/A</v>
      </c>
      <c r="I31" s="17" t="e">
        <f>IFERROR(ROUND(Table143[[#This Row],[Duration]]*Table143[[#This Row],[Progress]],0),NA())</f>
        <v>#N/A</v>
      </c>
      <c r="J31" s="17" t="e">
        <f>IFERROR(Table143[[#This Row],[Duration]]-Table143[[#This Row],[Completed]],NA())</f>
        <v>#N/A</v>
      </c>
    </row>
    <row r="32" spans="2:10" ht="20.149999999999999" customHeight="1" x14ac:dyDescent="0.35">
      <c r="B32" s="45"/>
      <c r="C32" s="45"/>
      <c r="D32" s="46"/>
      <c r="E32" s="46"/>
      <c r="F32" s="47"/>
      <c r="G32" s="48"/>
      <c r="H32" s="17" t="e">
        <f>IF(COUNTA(Table143[[#This Row],[Tasks]:[End Date]])=4,Table143[[#This Row],[End Date]]-Table143[[#This Row],[Start Date]]+1,NA())</f>
        <v>#N/A</v>
      </c>
      <c r="I32" s="17" t="e">
        <f>IFERROR(ROUND(Table143[[#This Row],[Duration]]*Table143[[#This Row],[Progress]],0),NA())</f>
        <v>#N/A</v>
      </c>
      <c r="J32" s="17" t="e">
        <f>IFERROR(Table143[[#This Row],[Duration]]-Table143[[#This Row],[Completed]],NA())</f>
        <v>#N/A</v>
      </c>
    </row>
    <row r="33" spans="2:34" ht="20.149999999999999" customHeight="1" x14ac:dyDescent="0.35">
      <c r="B33" s="45"/>
      <c r="C33" s="45"/>
      <c r="D33" s="46"/>
      <c r="E33" s="46"/>
      <c r="F33" s="47"/>
      <c r="G33" s="48"/>
      <c r="H33" s="17" t="e">
        <f>IF(COUNTA(Table143[[#This Row],[Tasks]:[End Date]])=4,Table143[[#This Row],[End Date]]-Table143[[#This Row],[Start Date]]+1,NA())</f>
        <v>#N/A</v>
      </c>
      <c r="I33" s="17" t="e">
        <f>IFERROR(ROUND(Table143[[#This Row],[Duration]]*Table143[[#This Row],[Progress]],0),NA())</f>
        <v>#N/A</v>
      </c>
      <c r="J33" s="17" t="e">
        <f>IFERROR(Table143[[#This Row],[Duration]]-Table143[[#This Row],[Completed]],NA())</f>
        <v>#N/A</v>
      </c>
    </row>
    <row r="34" spans="2:34" ht="20.149999999999999" customHeight="1" x14ac:dyDescent="0.35">
      <c r="B34" s="45"/>
      <c r="C34" s="45"/>
      <c r="D34" s="46"/>
      <c r="E34" s="46"/>
      <c r="F34" s="47"/>
      <c r="G34" s="48"/>
      <c r="H34" s="17" t="e">
        <f>IF(COUNTA(Table143[[#This Row],[Tasks]:[End Date]])=4,Table143[[#This Row],[End Date]]-Table143[[#This Row],[Start Date]]+1,NA())</f>
        <v>#N/A</v>
      </c>
      <c r="I34" s="17" t="e">
        <f>IFERROR(ROUND(Table143[[#This Row],[Duration]]*Table143[[#This Row],[Progress]],0),NA())</f>
        <v>#N/A</v>
      </c>
      <c r="J34" s="17" t="e">
        <f>IFERROR(Table143[[#This Row],[Duration]]-Table143[[#This Row],[Completed]],NA())</f>
        <v>#N/A</v>
      </c>
    </row>
    <row r="36" spans="2:34" ht="20.149999999999999" customHeight="1" x14ac:dyDescent="0.35">
      <c r="B36" s="89" t="s">
        <v>55</v>
      </c>
      <c r="C36" s="95" t="s">
        <v>56</v>
      </c>
      <c r="D36" s="95"/>
      <c r="E36" s="95"/>
      <c r="F36" s="95"/>
      <c r="G36" s="95"/>
      <c r="H36" s="95"/>
      <c r="I36" s="95"/>
      <c r="J36" s="95"/>
      <c r="K36" s="51"/>
      <c r="L36" s="51"/>
      <c r="M36" s="51"/>
      <c r="N36" s="51"/>
      <c r="O36" s="51"/>
      <c r="P36" s="51"/>
      <c r="Q36" s="51"/>
      <c r="R36" s="51"/>
      <c r="S36" s="51"/>
      <c r="T36" s="51"/>
      <c r="U36" s="51"/>
      <c r="V36" s="51"/>
      <c r="W36" s="51"/>
      <c r="X36" s="51"/>
      <c r="Y36" s="51"/>
      <c r="Z36" s="51"/>
      <c r="AA36" s="51"/>
      <c r="AB36" s="51"/>
      <c r="AC36" s="51"/>
      <c r="AD36" s="51"/>
      <c r="AE36" s="51"/>
      <c r="AF36" s="51"/>
      <c r="AG36" s="51"/>
      <c r="AH36" s="51"/>
    </row>
    <row r="37" spans="2:34" ht="35.25" customHeight="1" x14ac:dyDescent="0.35">
      <c r="B37" s="89"/>
      <c r="C37" s="95"/>
      <c r="D37" s="95"/>
      <c r="E37" s="95"/>
      <c r="F37" s="95"/>
      <c r="G37" s="95"/>
      <c r="H37" s="95"/>
      <c r="I37" s="95"/>
      <c r="J37" s="95"/>
      <c r="K37" s="51"/>
      <c r="L37" s="51"/>
      <c r="M37" s="51"/>
      <c r="N37" s="51"/>
      <c r="O37" s="51"/>
      <c r="P37" s="51"/>
      <c r="Q37" s="51"/>
      <c r="R37" s="51"/>
      <c r="S37" s="51"/>
      <c r="T37" s="51"/>
      <c r="U37" s="51"/>
      <c r="V37" s="51"/>
      <c r="W37" s="51"/>
      <c r="X37" s="51"/>
      <c r="Y37" s="51"/>
      <c r="Z37" s="51"/>
      <c r="AA37" s="51"/>
      <c r="AB37" s="51"/>
      <c r="AC37" s="51"/>
      <c r="AD37" s="51"/>
      <c r="AE37" s="51"/>
      <c r="AF37" s="51"/>
      <c r="AG37" s="51"/>
      <c r="AH37" s="51"/>
    </row>
    <row r="38" spans="2:34" ht="20.149999999999999" customHeight="1" x14ac:dyDescent="0.35">
      <c r="B38" s="89"/>
      <c r="C38" s="95"/>
      <c r="D38" s="95"/>
      <c r="E38" s="95"/>
      <c r="F38" s="95"/>
      <c r="G38" s="95"/>
      <c r="H38" s="95"/>
      <c r="I38" s="95"/>
      <c r="J38" s="95"/>
      <c r="K38" s="51"/>
      <c r="L38" s="51"/>
      <c r="M38" s="51"/>
      <c r="N38" s="51"/>
      <c r="O38" s="51"/>
      <c r="P38" s="51"/>
      <c r="Q38" s="51"/>
      <c r="R38" s="51"/>
      <c r="S38" s="51"/>
      <c r="T38" s="51"/>
      <c r="U38" s="51"/>
      <c r="V38" s="51"/>
      <c r="W38" s="51"/>
      <c r="X38" s="51"/>
      <c r="Y38" s="51"/>
      <c r="Z38" s="51"/>
      <c r="AA38" s="51"/>
      <c r="AB38" s="51"/>
      <c r="AC38" s="51"/>
      <c r="AD38" s="51"/>
      <c r="AE38" s="51"/>
      <c r="AF38" s="51"/>
      <c r="AG38" s="51"/>
      <c r="AH38" s="51"/>
    </row>
  </sheetData>
  <sheetProtection algorithmName="SHA-512" hashValue="4KDkRs/2ek663SqDMiJFtzS4I9fIJzsUAlvEx9WawHIdboZ0SGU7YaveJJOeYYhHnZ3d9WTMaus4UAzU+u1cvQ==" saltValue="Bq/IyFg9w6Gjkiiz/FEhAQ==" spinCount="100000" sheet="1" objects="1" scenarios="1"/>
  <mergeCells count="6">
    <mergeCell ref="C1:J1"/>
    <mergeCell ref="AA1:AH1"/>
    <mergeCell ref="H3:H4"/>
    <mergeCell ref="H5:H6"/>
    <mergeCell ref="B36:B38"/>
    <mergeCell ref="C36:J38"/>
  </mergeCells>
  <conditionalFormatting sqref="F10:F34">
    <cfRule type="dataBar" priority="1">
      <dataBar>
        <cfvo type="min"/>
        <cfvo type="max"/>
        <color theme="7" tint="0.59999389629810485"/>
      </dataBar>
      <extLst>
        <ext xmlns:x14="http://schemas.microsoft.com/office/spreadsheetml/2009/9/main" uri="{B025F937-C7B1-47D3-B67F-A62EFF666E3E}">
          <x14:id>{DFBB1D78-3181-4A61-A421-E0E5863667ED}</x14:id>
        </ext>
      </extLst>
    </cfRule>
  </conditionalFormatting>
  <dataValidations count="1">
    <dataValidation type="list" allowBlank="1" showInputMessage="1" showErrorMessage="1" sqref="G10:G34" xr:uid="{072F2BB5-2007-495A-9A57-0A2A5E6D51BD}">
      <formula1>"Not Started,In progress,Completed"</formula1>
    </dataValidation>
  </dataValidations>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FBB1D78-3181-4A61-A421-E0E5863667ED}">
            <x14:dataBar minLength="0" maxLength="100" direction="leftToRight">
              <x14:cfvo type="autoMin"/>
              <x14:cfvo type="autoMax"/>
              <x14:negativeFillColor rgb="FFFF0000"/>
              <x14:axisColor rgb="FF000000"/>
            </x14:dataBar>
          </x14:cfRule>
          <xm:sqref>F10:F34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D7075-AFCE-409C-B20D-356F9B91D18A}">
  <dimension ref="A1:D36"/>
  <sheetViews>
    <sheetView workbookViewId="0">
      <selection activeCell="C31" sqref="C31"/>
    </sheetView>
  </sheetViews>
  <sheetFormatPr defaultRowHeight="14.5" x14ac:dyDescent="0.35"/>
  <cols>
    <col min="1" max="1" width="19.81640625" bestFit="1" customWidth="1"/>
    <col min="2" max="2" width="15.7265625" bestFit="1" customWidth="1"/>
    <col min="3" max="3" width="60.453125" bestFit="1" customWidth="1"/>
    <col min="4" max="4" width="55.54296875" bestFit="1" customWidth="1"/>
  </cols>
  <sheetData>
    <row r="1" spans="1:4" x14ac:dyDescent="0.35">
      <c r="A1" s="64" t="s">
        <v>98</v>
      </c>
      <c r="B1" s="64" t="s">
        <v>99</v>
      </c>
      <c r="C1" s="64" t="s">
        <v>100</v>
      </c>
      <c r="D1" s="64" t="s">
        <v>101</v>
      </c>
    </row>
    <row r="2" spans="1:4" x14ac:dyDescent="0.35">
      <c r="A2" s="96" t="s">
        <v>102</v>
      </c>
      <c r="B2" s="63">
        <v>2</v>
      </c>
      <c r="C2" t="s">
        <v>103</v>
      </c>
      <c r="D2" t="s">
        <v>104</v>
      </c>
    </row>
    <row r="3" spans="1:4" x14ac:dyDescent="0.35">
      <c r="A3" s="96"/>
      <c r="B3" s="63">
        <v>2</v>
      </c>
      <c r="C3" t="s">
        <v>105</v>
      </c>
      <c r="D3" t="s">
        <v>106</v>
      </c>
    </row>
    <row r="4" spans="1:4" x14ac:dyDescent="0.35">
      <c r="A4" s="96"/>
      <c r="B4" s="63">
        <v>2</v>
      </c>
      <c r="C4" t="s">
        <v>107</v>
      </c>
      <c r="D4" t="s">
        <v>106</v>
      </c>
    </row>
    <row r="5" spans="1:4" x14ac:dyDescent="0.35">
      <c r="A5" s="96"/>
      <c r="B5" s="63">
        <v>2</v>
      </c>
      <c r="C5" t="s">
        <v>108</v>
      </c>
      <c r="D5" t="s">
        <v>109</v>
      </c>
    </row>
    <row r="6" spans="1:4" x14ac:dyDescent="0.35">
      <c r="A6" s="96"/>
      <c r="B6" s="63">
        <v>2</v>
      </c>
      <c r="C6" t="s">
        <v>110</v>
      </c>
      <c r="D6" t="s">
        <v>109</v>
      </c>
    </row>
    <row r="7" spans="1:4" x14ac:dyDescent="0.35">
      <c r="A7" s="96"/>
      <c r="B7" s="63">
        <v>2</v>
      </c>
      <c r="C7" t="s">
        <v>111</v>
      </c>
      <c r="D7" t="s">
        <v>112</v>
      </c>
    </row>
    <row r="8" spans="1:4" x14ac:dyDescent="0.35">
      <c r="A8" s="96"/>
      <c r="B8" s="63">
        <v>2</v>
      </c>
      <c r="C8" t="s">
        <v>107</v>
      </c>
      <c r="D8" t="s">
        <v>112</v>
      </c>
    </row>
    <row r="9" spans="1:4" x14ac:dyDescent="0.35">
      <c r="A9" s="96"/>
      <c r="B9" s="63">
        <v>2</v>
      </c>
      <c r="C9" t="s">
        <v>113</v>
      </c>
      <c r="D9" t="s">
        <v>114</v>
      </c>
    </row>
    <row r="10" spans="1:4" x14ac:dyDescent="0.35">
      <c r="A10" s="96"/>
      <c r="B10" s="63">
        <v>2</v>
      </c>
      <c r="C10" t="s">
        <v>115</v>
      </c>
      <c r="D10" t="s">
        <v>114</v>
      </c>
    </row>
    <row r="11" spans="1:4" x14ac:dyDescent="0.35">
      <c r="A11" s="96"/>
      <c r="B11" s="63">
        <v>2</v>
      </c>
      <c r="C11" t="s">
        <v>116</v>
      </c>
      <c r="D11" t="s">
        <v>114</v>
      </c>
    </row>
    <row r="12" spans="1:4" x14ac:dyDescent="0.35">
      <c r="A12" s="96" t="s">
        <v>11</v>
      </c>
      <c r="B12" s="63">
        <v>1</v>
      </c>
      <c r="C12" t="s">
        <v>28</v>
      </c>
      <c r="D12" t="s">
        <v>117</v>
      </c>
    </row>
    <row r="13" spans="1:4" x14ac:dyDescent="0.35">
      <c r="A13" s="96"/>
      <c r="B13" s="63">
        <v>1</v>
      </c>
      <c r="C13" t="s">
        <v>30</v>
      </c>
      <c r="D13" t="s">
        <v>117</v>
      </c>
    </row>
    <row r="14" spans="1:4" x14ac:dyDescent="0.35">
      <c r="A14" s="96"/>
      <c r="B14" s="63">
        <v>1</v>
      </c>
      <c r="C14" t="s">
        <v>31</v>
      </c>
      <c r="D14" t="s">
        <v>117</v>
      </c>
    </row>
    <row r="15" spans="1:4" x14ac:dyDescent="0.35">
      <c r="A15" s="96"/>
      <c r="B15" s="63">
        <v>1</v>
      </c>
      <c r="C15" t="s">
        <v>32</v>
      </c>
      <c r="D15" t="s">
        <v>118</v>
      </c>
    </row>
    <row r="16" spans="1:4" x14ac:dyDescent="0.35">
      <c r="A16" s="96"/>
      <c r="B16" s="63">
        <v>1</v>
      </c>
      <c r="C16" t="s">
        <v>33</v>
      </c>
      <c r="D16" t="s">
        <v>118</v>
      </c>
    </row>
    <row r="17" spans="1:4" x14ac:dyDescent="0.35">
      <c r="A17" s="96"/>
      <c r="B17" s="63">
        <v>1</v>
      </c>
      <c r="C17" t="s">
        <v>34</v>
      </c>
      <c r="D17" t="s">
        <v>118</v>
      </c>
    </row>
    <row r="18" spans="1:4" x14ac:dyDescent="0.35">
      <c r="A18" s="96"/>
      <c r="B18" s="63">
        <v>1</v>
      </c>
      <c r="C18" t="s">
        <v>35</v>
      </c>
      <c r="D18" t="s">
        <v>117</v>
      </c>
    </row>
    <row r="19" spans="1:4" x14ac:dyDescent="0.35">
      <c r="A19" s="96"/>
      <c r="B19" s="63">
        <v>1</v>
      </c>
      <c r="C19" t="s">
        <v>37</v>
      </c>
      <c r="D19" t="s">
        <v>117</v>
      </c>
    </row>
    <row r="20" spans="1:4" x14ac:dyDescent="0.35">
      <c r="A20" s="96"/>
      <c r="B20" s="63">
        <v>1</v>
      </c>
      <c r="C20" t="s">
        <v>38</v>
      </c>
      <c r="D20" t="s">
        <v>117</v>
      </c>
    </row>
    <row r="21" spans="1:4" x14ac:dyDescent="0.35">
      <c r="A21" s="96"/>
      <c r="B21" s="63">
        <v>1</v>
      </c>
      <c r="C21" t="s">
        <v>39</v>
      </c>
      <c r="D21" t="s">
        <v>118</v>
      </c>
    </row>
    <row r="22" spans="1:4" x14ac:dyDescent="0.35">
      <c r="A22" s="96"/>
      <c r="B22" s="63">
        <v>1</v>
      </c>
      <c r="C22" t="s">
        <v>40</v>
      </c>
      <c r="D22" t="s">
        <v>119</v>
      </c>
    </row>
    <row r="23" spans="1:4" x14ac:dyDescent="0.35">
      <c r="A23" s="96"/>
      <c r="B23" s="63">
        <v>1</v>
      </c>
      <c r="C23" t="s">
        <v>41</v>
      </c>
      <c r="D23" t="s">
        <v>119</v>
      </c>
    </row>
    <row r="24" spans="1:4" x14ac:dyDescent="0.35">
      <c r="A24" s="96"/>
      <c r="B24" s="63">
        <v>1</v>
      </c>
      <c r="C24" t="s">
        <v>42</v>
      </c>
      <c r="D24" t="s">
        <v>117</v>
      </c>
    </row>
    <row r="25" spans="1:4" x14ac:dyDescent="0.35">
      <c r="A25" s="96"/>
      <c r="B25" s="63">
        <v>1</v>
      </c>
      <c r="C25" t="s">
        <v>43</v>
      </c>
      <c r="D25" t="s">
        <v>118</v>
      </c>
    </row>
    <row r="26" spans="1:4" x14ac:dyDescent="0.35">
      <c r="A26" s="96"/>
      <c r="B26" s="63">
        <v>1</v>
      </c>
      <c r="C26" t="s">
        <v>90</v>
      </c>
      <c r="D26" t="s">
        <v>120</v>
      </c>
    </row>
    <row r="27" spans="1:4" x14ac:dyDescent="0.35">
      <c r="A27" s="96"/>
      <c r="B27" s="63">
        <v>1</v>
      </c>
      <c r="C27" t="s">
        <v>92</v>
      </c>
      <c r="D27" t="s">
        <v>120</v>
      </c>
    </row>
    <row r="28" spans="1:4" x14ac:dyDescent="0.35">
      <c r="A28" s="96"/>
      <c r="B28" s="63">
        <v>1</v>
      </c>
      <c r="C28" t="s">
        <v>94</v>
      </c>
      <c r="D28" t="s">
        <v>120</v>
      </c>
    </row>
    <row r="29" spans="1:4" x14ac:dyDescent="0.35">
      <c r="A29" s="96"/>
      <c r="B29" s="63">
        <v>1</v>
      </c>
      <c r="C29" t="s">
        <v>47</v>
      </c>
      <c r="D29" t="s">
        <v>120</v>
      </c>
    </row>
    <row r="30" spans="1:4" x14ac:dyDescent="0.35">
      <c r="A30" s="96"/>
      <c r="B30" s="63">
        <v>1</v>
      </c>
      <c r="C30" t="s">
        <v>48</v>
      </c>
      <c r="D30" t="s">
        <v>120</v>
      </c>
    </row>
    <row r="31" spans="1:4" x14ac:dyDescent="0.35">
      <c r="A31" s="96"/>
      <c r="B31" s="63">
        <v>1</v>
      </c>
      <c r="C31" t="s">
        <v>65</v>
      </c>
      <c r="D31" t="s">
        <v>120</v>
      </c>
    </row>
    <row r="32" spans="1:4" x14ac:dyDescent="0.35">
      <c r="A32" s="96"/>
      <c r="B32" s="63">
        <v>1</v>
      </c>
      <c r="C32" t="s">
        <v>50</v>
      </c>
      <c r="D32" t="s">
        <v>120</v>
      </c>
    </row>
    <row r="33" spans="1:4" x14ac:dyDescent="0.35">
      <c r="A33" s="96"/>
      <c r="B33" s="63">
        <v>1</v>
      </c>
      <c r="C33" t="s">
        <v>51</v>
      </c>
      <c r="D33" t="s">
        <v>120</v>
      </c>
    </row>
    <row r="34" spans="1:4" x14ac:dyDescent="0.35">
      <c r="A34" s="96"/>
      <c r="B34" s="63">
        <v>1</v>
      </c>
      <c r="C34" t="s">
        <v>52</v>
      </c>
      <c r="D34" t="s">
        <v>120</v>
      </c>
    </row>
    <row r="35" spans="1:4" x14ac:dyDescent="0.35">
      <c r="A35" s="96"/>
      <c r="B35" s="63">
        <v>1</v>
      </c>
      <c r="C35" t="s">
        <v>53</v>
      </c>
      <c r="D35" t="s">
        <v>120</v>
      </c>
    </row>
    <row r="36" spans="1:4" x14ac:dyDescent="0.35">
      <c r="A36" s="96"/>
      <c r="B36" s="63">
        <v>1</v>
      </c>
      <c r="C36" t="s">
        <v>71</v>
      </c>
      <c r="D36" t="s">
        <v>121</v>
      </c>
    </row>
  </sheetData>
  <mergeCells count="2">
    <mergeCell ref="A2:A11"/>
    <mergeCell ref="A12:A3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5DB68-C8F7-454F-8384-71355C3F1CCF}">
  <dimension ref="A1:E66"/>
  <sheetViews>
    <sheetView workbookViewId="0">
      <selection activeCell="B58" sqref="B58"/>
    </sheetView>
  </sheetViews>
  <sheetFormatPr defaultRowHeight="14.5" x14ac:dyDescent="0.35"/>
  <cols>
    <col min="1" max="1" width="4.453125" style="2" bestFit="1" customWidth="1"/>
    <col min="2" max="2" width="36.7265625" bestFit="1" customWidth="1"/>
    <col min="3" max="3" width="15" bestFit="1" customWidth="1"/>
    <col min="4" max="4" width="15" customWidth="1"/>
    <col min="5" max="5" width="32.1796875" bestFit="1" customWidth="1"/>
  </cols>
  <sheetData>
    <row r="1" spans="1:5" x14ac:dyDescent="0.35">
      <c r="A1" s="59" t="s">
        <v>136</v>
      </c>
      <c r="B1" t="s">
        <v>137</v>
      </c>
      <c r="C1" t="s">
        <v>138</v>
      </c>
      <c r="D1" t="s">
        <v>139</v>
      </c>
      <c r="E1" t="s">
        <v>140</v>
      </c>
    </row>
    <row r="2" spans="1:5" x14ac:dyDescent="0.35">
      <c r="A2" s="59">
        <v>1</v>
      </c>
      <c r="B2" t="s">
        <v>141</v>
      </c>
      <c r="C2" t="s">
        <v>142</v>
      </c>
      <c r="D2" t="s">
        <v>143</v>
      </c>
    </row>
    <row r="3" spans="1:5" hidden="1" x14ac:dyDescent="0.35">
      <c r="A3" s="59">
        <v>2</v>
      </c>
      <c r="B3" t="s">
        <v>144</v>
      </c>
      <c r="C3" t="s">
        <v>145</v>
      </c>
      <c r="D3" t="s">
        <v>143</v>
      </c>
      <c r="E3" t="s">
        <v>146</v>
      </c>
    </row>
    <row r="4" spans="1:5" hidden="1" x14ac:dyDescent="0.35">
      <c r="A4" s="59">
        <v>3</v>
      </c>
      <c r="B4" t="s">
        <v>147</v>
      </c>
      <c r="C4" t="s">
        <v>145</v>
      </c>
      <c r="D4" t="s">
        <v>143</v>
      </c>
      <c r="E4" t="s">
        <v>146</v>
      </c>
    </row>
    <row r="5" spans="1:5" x14ac:dyDescent="0.35">
      <c r="A5" s="59">
        <v>4</v>
      </c>
      <c r="B5" t="s">
        <v>148</v>
      </c>
      <c r="C5" t="s">
        <v>142</v>
      </c>
      <c r="D5" t="s">
        <v>143</v>
      </c>
    </row>
    <row r="6" spans="1:5" x14ac:dyDescent="0.35">
      <c r="A6" s="59">
        <v>5</v>
      </c>
      <c r="B6" t="s">
        <v>149</v>
      </c>
      <c r="C6" t="s">
        <v>142</v>
      </c>
      <c r="D6" t="s">
        <v>143</v>
      </c>
    </row>
    <row r="7" spans="1:5" x14ac:dyDescent="0.35">
      <c r="A7" s="59">
        <v>6</v>
      </c>
      <c r="B7" t="s">
        <v>150</v>
      </c>
      <c r="C7" t="s">
        <v>142</v>
      </c>
      <c r="D7" t="s">
        <v>143</v>
      </c>
    </row>
    <row r="8" spans="1:5" x14ac:dyDescent="0.35">
      <c r="A8" s="59">
        <v>7</v>
      </c>
      <c r="B8" t="s">
        <v>151</v>
      </c>
      <c r="C8" t="s">
        <v>152</v>
      </c>
      <c r="D8" t="s">
        <v>143</v>
      </c>
    </row>
    <row r="9" spans="1:5" x14ac:dyDescent="0.35">
      <c r="A9" s="59">
        <v>8</v>
      </c>
      <c r="B9" t="s">
        <v>153</v>
      </c>
      <c r="C9" t="s">
        <v>142</v>
      </c>
      <c r="D9" t="s">
        <v>143</v>
      </c>
    </row>
    <row r="10" spans="1:5" x14ac:dyDescent="0.35">
      <c r="A10" s="59">
        <v>9</v>
      </c>
      <c r="B10" t="s">
        <v>154</v>
      </c>
      <c r="C10" t="s">
        <v>142</v>
      </c>
      <c r="D10" t="s">
        <v>143</v>
      </c>
    </row>
    <row r="11" spans="1:5" hidden="1" x14ac:dyDescent="0.35">
      <c r="A11" s="59">
        <v>10</v>
      </c>
      <c r="B11" t="s">
        <v>155</v>
      </c>
      <c r="C11" t="s">
        <v>145</v>
      </c>
      <c r="D11" t="s">
        <v>143</v>
      </c>
      <c r="E11" t="s">
        <v>146</v>
      </c>
    </row>
    <row r="12" spans="1:5" hidden="1" x14ac:dyDescent="0.35">
      <c r="A12" s="59">
        <v>11</v>
      </c>
      <c r="B12" t="s">
        <v>156</v>
      </c>
      <c r="C12" t="s">
        <v>145</v>
      </c>
      <c r="D12" t="s">
        <v>143</v>
      </c>
    </row>
    <row r="13" spans="1:5" hidden="1" x14ac:dyDescent="0.35">
      <c r="A13" s="59">
        <v>12</v>
      </c>
      <c r="B13" t="s">
        <v>157</v>
      </c>
      <c r="C13" t="s">
        <v>145</v>
      </c>
      <c r="D13" t="s">
        <v>143</v>
      </c>
    </row>
    <row r="14" spans="1:5" x14ac:dyDescent="0.35">
      <c r="A14" s="59">
        <v>13</v>
      </c>
      <c r="B14" t="s">
        <v>158</v>
      </c>
      <c r="C14" t="s">
        <v>142</v>
      </c>
      <c r="D14" t="s">
        <v>143</v>
      </c>
    </row>
    <row r="15" spans="1:5" hidden="1" x14ac:dyDescent="0.35">
      <c r="A15" s="59">
        <v>14</v>
      </c>
      <c r="B15" t="s">
        <v>159</v>
      </c>
      <c r="C15" t="s">
        <v>145</v>
      </c>
      <c r="D15" t="s">
        <v>143</v>
      </c>
      <c r="E15" t="s">
        <v>146</v>
      </c>
    </row>
    <row r="16" spans="1:5" x14ac:dyDescent="0.35">
      <c r="A16" s="59">
        <v>15</v>
      </c>
      <c r="B16" t="s">
        <v>160</v>
      </c>
      <c r="C16" t="s">
        <v>142</v>
      </c>
      <c r="D16" t="s">
        <v>143</v>
      </c>
    </row>
    <row r="17" spans="1:5" hidden="1" x14ac:dyDescent="0.35">
      <c r="A17" s="59">
        <v>16</v>
      </c>
      <c r="B17" t="s">
        <v>161</v>
      </c>
      <c r="C17" t="s">
        <v>145</v>
      </c>
      <c r="D17" t="s">
        <v>143</v>
      </c>
    </row>
    <row r="18" spans="1:5" x14ac:dyDescent="0.35">
      <c r="A18" s="59">
        <v>17</v>
      </c>
      <c r="B18" t="s">
        <v>162</v>
      </c>
      <c r="C18" t="s">
        <v>142</v>
      </c>
      <c r="D18" t="s">
        <v>143</v>
      </c>
    </row>
    <row r="19" spans="1:5" x14ac:dyDescent="0.35">
      <c r="A19" s="59">
        <v>18</v>
      </c>
      <c r="B19" t="s">
        <v>163</v>
      </c>
      <c r="C19" t="s">
        <v>142</v>
      </c>
      <c r="D19" t="s">
        <v>143</v>
      </c>
    </row>
    <row r="20" spans="1:5" hidden="1" x14ac:dyDescent="0.35">
      <c r="A20" s="59">
        <v>19</v>
      </c>
      <c r="B20" t="s">
        <v>164</v>
      </c>
      <c r="C20" t="s">
        <v>145</v>
      </c>
      <c r="D20" t="s">
        <v>143</v>
      </c>
      <c r="E20" t="s">
        <v>146</v>
      </c>
    </row>
    <row r="21" spans="1:5" hidden="1" x14ac:dyDescent="0.35">
      <c r="A21" s="59">
        <v>20</v>
      </c>
      <c r="B21" t="s">
        <v>165</v>
      </c>
      <c r="C21" t="s">
        <v>145</v>
      </c>
      <c r="D21" t="s">
        <v>143</v>
      </c>
      <c r="E21" t="s">
        <v>146</v>
      </c>
    </row>
    <row r="22" spans="1:5" x14ac:dyDescent="0.35">
      <c r="A22" s="59">
        <v>21</v>
      </c>
      <c r="B22" t="s">
        <v>166</v>
      </c>
      <c r="C22" t="s">
        <v>142</v>
      </c>
      <c r="D22" t="s">
        <v>143</v>
      </c>
    </row>
    <row r="23" spans="1:5" x14ac:dyDescent="0.35">
      <c r="A23" s="59">
        <v>22</v>
      </c>
      <c r="B23" t="s">
        <v>167</v>
      </c>
      <c r="C23" t="s">
        <v>142</v>
      </c>
      <c r="D23" t="s">
        <v>143</v>
      </c>
    </row>
    <row r="24" spans="1:5" x14ac:dyDescent="0.35">
      <c r="A24" s="59">
        <v>23</v>
      </c>
      <c r="B24" t="s">
        <v>168</v>
      </c>
      <c r="C24" t="s">
        <v>142</v>
      </c>
      <c r="D24" t="s">
        <v>143</v>
      </c>
    </row>
    <row r="25" spans="1:5" x14ac:dyDescent="0.35">
      <c r="A25" s="59">
        <v>24</v>
      </c>
      <c r="B25" t="s">
        <v>169</v>
      </c>
      <c r="C25" t="s">
        <v>142</v>
      </c>
      <c r="D25" t="s">
        <v>143</v>
      </c>
    </row>
    <row r="26" spans="1:5" x14ac:dyDescent="0.35">
      <c r="A26" s="59">
        <v>25</v>
      </c>
      <c r="B26" t="s">
        <v>170</v>
      </c>
      <c r="C26" t="s">
        <v>152</v>
      </c>
      <c r="D26" t="s">
        <v>143</v>
      </c>
    </row>
    <row r="27" spans="1:5" x14ac:dyDescent="0.35">
      <c r="A27" s="59">
        <v>26</v>
      </c>
      <c r="B27" t="s">
        <v>171</v>
      </c>
      <c r="C27" t="s">
        <v>152</v>
      </c>
      <c r="D27" t="s">
        <v>143</v>
      </c>
    </row>
    <row r="28" spans="1:5" x14ac:dyDescent="0.35">
      <c r="A28" s="59">
        <v>27</v>
      </c>
      <c r="B28" t="s">
        <v>172</v>
      </c>
      <c r="C28" t="s">
        <v>142</v>
      </c>
      <c r="D28" t="s">
        <v>143</v>
      </c>
    </row>
    <row r="29" spans="1:5" x14ac:dyDescent="0.35">
      <c r="A29" s="59">
        <v>28</v>
      </c>
      <c r="B29" t="s">
        <v>173</v>
      </c>
      <c r="C29" t="s">
        <v>142</v>
      </c>
      <c r="D29" t="s">
        <v>143</v>
      </c>
    </row>
    <row r="30" spans="1:5" x14ac:dyDescent="0.35">
      <c r="A30" s="59">
        <v>29</v>
      </c>
      <c r="B30" t="s">
        <v>174</v>
      </c>
      <c r="C30" t="s">
        <v>142</v>
      </c>
      <c r="D30" t="s">
        <v>143</v>
      </c>
    </row>
    <row r="31" spans="1:5" hidden="1" x14ac:dyDescent="0.35">
      <c r="A31" s="59">
        <v>30</v>
      </c>
      <c r="B31" t="s">
        <v>175</v>
      </c>
      <c r="C31" t="s">
        <v>145</v>
      </c>
      <c r="D31" t="s">
        <v>143</v>
      </c>
    </row>
    <row r="32" spans="1:5" x14ac:dyDescent="0.35">
      <c r="A32" s="59">
        <v>31</v>
      </c>
      <c r="B32" t="s">
        <v>176</v>
      </c>
      <c r="C32" t="s">
        <v>142</v>
      </c>
      <c r="D32" t="s">
        <v>143</v>
      </c>
    </row>
    <row r="33" spans="1:5" x14ac:dyDescent="0.35">
      <c r="A33" s="59">
        <v>32</v>
      </c>
      <c r="B33" t="s">
        <v>177</v>
      </c>
      <c r="C33" t="s">
        <v>142</v>
      </c>
      <c r="D33" t="s">
        <v>143</v>
      </c>
    </row>
    <row r="34" spans="1:5" x14ac:dyDescent="0.35">
      <c r="A34" s="59">
        <v>33</v>
      </c>
      <c r="B34" t="s">
        <v>178</v>
      </c>
      <c r="C34" t="s">
        <v>142</v>
      </c>
      <c r="D34" t="s">
        <v>143</v>
      </c>
    </row>
    <row r="35" spans="1:5" x14ac:dyDescent="0.35">
      <c r="A35" s="59">
        <v>34</v>
      </c>
      <c r="B35" t="s">
        <v>179</v>
      </c>
      <c r="C35" t="s">
        <v>152</v>
      </c>
      <c r="D35" t="s">
        <v>143</v>
      </c>
    </row>
    <row r="36" spans="1:5" x14ac:dyDescent="0.35">
      <c r="A36" s="59">
        <v>35</v>
      </c>
      <c r="B36" t="s">
        <v>180</v>
      </c>
      <c r="C36" t="s">
        <v>142</v>
      </c>
      <c r="D36" t="s">
        <v>143</v>
      </c>
    </row>
    <row r="37" spans="1:5" x14ac:dyDescent="0.35">
      <c r="A37" s="59">
        <v>36</v>
      </c>
      <c r="B37" t="s">
        <v>181</v>
      </c>
      <c r="C37" t="s">
        <v>142</v>
      </c>
      <c r="D37" t="s">
        <v>143</v>
      </c>
    </row>
    <row r="38" spans="1:5" x14ac:dyDescent="0.35">
      <c r="A38" s="59">
        <v>37</v>
      </c>
      <c r="B38" t="s">
        <v>182</v>
      </c>
      <c r="C38" t="s">
        <v>152</v>
      </c>
      <c r="D38" t="s">
        <v>143</v>
      </c>
    </row>
    <row r="39" spans="1:5" x14ac:dyDescent="0.35">
      <c r="A39" s="59">
        <v>38</v>
      </c>
      <c r="B39" t="s">
        <v>183</v>
      </c>
      <c r="C39" t="s">
        <v>142</v>
      </c>
      <c r="D39" t="s">
        <v>143</v>
      </c>
    </row>
    <row r="40" spans="1:5" x14ac:dyDescent="0.35">
      <c r="A40" s="59">
        <v>39</v>
      </c>
      <c r="B40" t="s">
        <v>184</v>
      </c>
      <c r="C40" t="s">
        <v>142</v>
      </c>
      <c r="D40" t="s">
        <v>143</v>
      </c>
    </row>
    <row r="41" spans="1:5" hidden="1" x14ac:dyDescent="0.35">
      <c r="A41" s="59">
        <v>40</v>
      </c>
      <c r="B41" t="s">
        <v>185</v>
      </c>
      <c r="C41" t="s">
        <v>145</v>
      </c>
      <c r="D41" t="s">
        <v>143</v>
      </c>
    </row>
    <row r="42" spans="1:5" hidden="1" x14ac:dyDescent="0.35">
      <c r="A42" s="59">
        <v>41</v>
      </c>
      <c r="B42" t="s">
        <v>186</v>
      </c>
      <c r="C42" t="s">
        <v>145</v>
      </c>
      <c r="D42" t="s">
        <v>143</v>
      </c>
    </row>
    <row r="43" spans="1:5" hidden="1" x14ac:dyDescent="0.35">
      <c r="A43" s="59">
        <v>42</v>
      </c>
      <c r="B43" t="s">
        <v>187</v>
      </c>
      <c r="C43" t="s">
        <v>145</v>
      </c>
      <c r="D43" t="s">
        <v>143</v>
      </c>
    </row>
    <row r="44" spans="1:5" hidden="1" x14ac:dyDescent="0.35">
      <c r="A44" s="59">
        <v>43</v>
      </c>
      <c r="B44" t="s">
        <v>188</v>
      </c>
      <c r="C44" t="s">
        <v>145</v>
      </c>
      <c r="D44" t="s">
        <v>143</v>
      </c>
      <c r="E44" t="s">
        <v>189</v>
      </c>
    </row>
    <row r="45" spans="1:5" x14ac:dyDescent="0.35">
      <c r="A45" s="59">
        <v>44</v>
      </c>
      <c r="B45" t="s">
        <v>190</v>
      </c>
      <c r="C45" t="s">
        <v>152</v>
      </c>
      <c r="D45" t="s">
        <v>143</v>
      </c>
    </row>
    <row r="46" spans="1:5" x14ac:dyDescent="0.35">
      <c r="A46" s="59">
        <v>45</v>
      </c>
      <c r="B46" t="s">
        <v>191</v>
      </c>
      <c r="C46" t="s">
        <v>152</v>
      </c>
      <c r="D46" t="s">
        <v>143</v>
      </c>
    </row>
    <row r="47" spans="1:5" hidden="1" x14ac:dyDescent="0.35">
      <c r="A47" s="59">
        <v>46</v>
      </c>
      <c r="B47" t="s">
        <v>192</v>
      </c>
      <c r="C47" t="s">
        <v>145</v>
      </c>
      <c r="D47" t="s">
        <v>143</v>
      </c>
      <c r="E47" t="s">
        <v>146</v>
      </c>
    </row>
    <row r="48" spans="1:5" x14ac:dyDescent="0.35">
      <c r="A48" s="59">
        <v>47</v>
      </c>
      <c r="B48" t="s">
        <v>193</v>
      </c>
      <c r="C48" t="s">
        <v>152</v>
      </c>
      <c r="D48" t="s">
        <v>143</v>
      </c>
    </row>
    <row r="49" spans="1:4" x14ac:dyDescent="0.35">
      <c r="A49" s="59">
        <v>48</v>
      </c>
      <c r="B49" t="s">
        <v>194</v>
      </c>
      <c r="C49" t="s">
        <v>152</v>
      </c>
      <c r="D49" t="s">
        <v>143</v>
      </c>
    </row>
    <row r="50" spans="1:4" hidden="1" x14ac:dyDescent="0.35">
      <c r="A50" s="59">
        <v>49</v>
      </c>
      <c r="B50" t="s">
        <v>195</v>
      </c>
      <c r="C50" t="s">
        <v>152</v>
      </c>
      <c r="D50" t="s">
        <v>196</v>
      </c>
    </row>
    <row r="51" spans="1:4" hidden="1" x14ac:dyDescent="0.35">
      <c r="A51" s="59">
        <v>50</v>
      </c>
      <c r="B51" t="s">
        <v>197</v>
      </c>
      <c r="C51" t="s">
        <v>152</v>
      </c>
      <c r="D51" t="s">
        <v>196</v>
      </c>
    </row>
    <row r="52" spans="1:4" hidden="1" x14ac:dyDescent="0.35">
      <c r="A52" s="59">
        <v>51</v>
      </c>
      <c r="B52" t="s">
        <v>198</v>
      </c>
      <c r="C52" t="s">
        <v>152</v>
      </c>
      <c r="D52" t="s">
        <v>196</v>
      </c>
    </row>
    <row r="53" spans="1:4" hidden="1" x14ac:dyDescent="0.35">
      <c r="A53" s="59">
        <v>52</v>
      </c>
      <c r="B53" t="s">
        <v>199</v>
      </c>
      <c r="C53" t="s">
        <v>152</v>
      </c>
      <c r="D53" t="s">
        <v>196</v>
      </c>
    </row>
    <row r="54" spans="1:4" hidden="1" x14ac:dyDescent="0.35">
      <c r="A54" s="59">
        <v>53</v>
      </c>
      <c r="B54" t="s">
        <v>200</v>
      </c>
      <c r="C54" t="s">
        <v>152</v>
      </c>
      <c r="D54" t="s">
        <v>196</v>
      </c>
    </row>
    <row r="55" spans="1:4" hidden="1" x14ac:dyDescent="0.35">
      <c r="A55" s="59">
        <v>54</v>
      </c>
      <c r="B55" t="s">
        <v>201</v>
      </c>
      <c r="C55" t="s">
        <v>152</v>
      </c>
      <c r="D55" t="s">
        <v>196</v>
      </c>
    </row>
    <row r="56" spans="1:4" hidden="1" x14ac:dyDescent="0.35">
      <c r="A56" s="59">
        <v>55</v>
      </c>
      <c r="B56" t="s">
        <v>202</v>
      </c>
      <c r="C56" t="s">
        <v>152</v>
      </c>
      <c r="D56" t="s">
        <v>196</v>
      </c>
    </row>
    <row r="57" spans="1:4" hidden="1" x14ac:dyDescent="0.35">
      <c r="A57" s="59">
        <v>56</v>
      </c>
      <c r="B57" t="s">
        <v>203</v>
      </c>
      <c r="C57" t="s">
        <v>152</v>
      </c>
      <c r="D57" t="s">
        <v>196</v>
      </c>
    </row>
    <row r="58" spans="1:4" hidden="1" x14ac:dyDescent="0.35">
      <c r="A58" s="59">
        <v>57</v>
      </c>
      <c r="B58" t="s">
        <v>204</v>
      </c>
      <c r="C58" t="s">
        <v>152</v>
      </c>
      <c r="D58" t="s">
        <v>196</v>
      </c>
    </row>
    <row r="59" spans="1:4" hidden="1" x14ac:dyDescent="0.35">
      <c r="A59" s="59"/>
      <c r="B59" t="s">
        <v>195</v>
      </c>
      <c r="D59" t="s">
        <v>205</v>
      </c>
    </row>
    <row r="60" spans="1:4" hidden="1" x14ac:dyDescent="0.35">
      <c r="A60" s="59"/>
      <c r="B60" t="s">
        <v>206</v>
      </c>
      <c r="D60" t="s">
        <v>205</v>
      </c>
    </row>
    <row r="61" spans="1:4" hidden="1" x14ac:dyDescent="0.35">
      <c r="A61" s="59"/>
      <c r="B61" t="s">
        <v>207</v>
      </c>
      <c r="D61" t="s">
        <v>205</v>
      </c>
    </row>
    <row r="62" spans="1:4" hidden="1" x14ac:dyDescent="0.35">
      <c r="A62" s="59"/>
      <c r="B62" t="s">
        <v>200</v>
      </c>
      <c r="D62" t="s">
        <v>205</v>
      </c>
    </row>
    <row r="63" spans="1:4" hidden="1" x14ac:dyDescent="0.35">
      <c r="A63" s="59"/>
      <c r="B63" t="s">
        <v>201</v>
      </c>
      <c r="D63" t="s">
        <v>205</v>
      </c>
    </row>
    <row r="64" spans="1:4" hidden="1" x14ac:dyDescent="0.35">
      <c r="A64" s="59"/>
      <c r="B64" t="s">
        <v>201</v>
      </c>
      <c r="D64" t="s">
        <v>208</v>
      </c>
    </row>
    <row r="65" spans="1:4" hidden="1" x14ac:dyDescent="0.35">
      <c r="A65" s="59"/>
      <c r="B65" t="s">
        <v>209</v>
      </c>
      <c r="D65" t="s">
        <v>208</v>
      </c>
    </row>
    <row r="66" spans="1:4" hidden="1" x14ac:dyDescent="0.35">
      <c r="A66" s="59"/>
      <c r="B66" t="s">
        <v>210</v>
      </c>
      <c r="D66" t="s">
        <v>208</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vt:lpstr>
      <vt:lpstr>Project Plan (1)</vt:lpstr>
      <vt:lpstr>Noura</vt:lpstr>
      <vt:lpstr>Muhanned</vt:lpstr>
      <vt:lpstr>M. Ahmed</vt:lpstr>
      <vt:lpstr>NDMO</vt:lpstr>
      <vt:lpstr>Project Plan (2)</vt:lpstr>
      <vt:lpstr>Task Description</vt:lpstr>
      <vt:lpstr>TRD Tables</vt:lpstr>
      <vt:lpstr>Profiling</vt:lpstr>
      <vt:lpstr>Sheet1</vt:lpstr>
      <vt:lpstr>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Bhaskara</dc:creator>
  <cp:keywords/>
  <dc:description/>
  <cp:lastModifiedBy>Sarah A. Albogami</cp:lastModifiedBy>
  <cp:revision/>
  <dcterms:created xsi:type="dcterms:W3CDTF">2019-11-03T07:19:10Z</dcterms:created>
  <dcterms:modified xsi:type="dcterms:W3CDTF">2024-10-08T11:05:15Z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ew0KICAidGFnc2V0XzAwNGRlYTMzXzg3NTFfNDM5OV9hNzZlXzk1ZjM3MWNiNDExOV9kaXN0cmlidXRpb24iOiAiSW50ZXJuYWwiLA0KICAidGFnc2V0X2UxNjQwOWE3XzE3MDBfNDE1M185MDkwXzM5NTViYzJmMGFlOF9jbGFzc2lmaWNhdGlvbiI6ICJSZXN0cmlj</vt:lpwstr>
  </property>
  <property fmtid="{D5CDD505-2E9C-101B-9397-08002B2CF9AE}" pid="3" name="GVData0">
    <vt:lpwstr>dGVkIiwNCiAgImRvY0lEIjogIjVhNzQ1ZTE1LWJjYjgtNGVjOS1hY2FmLTBiYWZjMDA0YmNjMyIsDQogICJPUyI6ICJXaW5kb3dzIiwNCiAgIk9wdGlvbnMiOiAie1x1MDAyMlBvcHVwQ29uZmlndXJhdGlvblx1MDAyMjp7XHUwMDIyQWx3YXlzU2hvd1BvcHVwXHUw</vt:lpwstr>
  </property>
  <property fmtid="{D5CDD505-2E9C-101B-9397-08002B2CF9AE}" pid="4" name="CurrentState">
    <vt:lpwstr>{"FirstPageDifferent":false,"DifferentOddAndEvenPages":false,"PageCount":12,"HeaderMetadata":"","ThirdPartyHeaderMetadata":"","GVHeaderExists":false,"NonGVHeaderExists":false,"FloatingHeaderExists":false,"NonGVHeaderShapeExists":false,"ThirdPartyHeaders":[],"FooterMetadata":"{\"Left\":\"Classified as Internal Restricted\",\"Center\":\"\",\"Right\":\"\"}","ThirdPartyFooterMetadata":"","GVFooterExists":false,"NonGVFooterExists":false,"FloatingFooterExists":false,"NonGVFooterShapeExists":false,"ThirdPartyFooters":[],"WatermarkMetadata":"","WatermarkExists":false,"PowerpointTitleMetadata":null,"PowerpointSubtitleMetadata":null,"ThirdPartyMetadataFound":false}</vt:lpwstr>
  </property>
  <property fmtid="{D5CDD505-2E9C-101B-9397-08002B2CF9AE}" pid="5" name="3rdPartyFooter">
    <vt:lpwstr/>
  </property>
  <property fmtid="{D5CDD505-2E9C-101B-9397-08002B2CF9AE}" pid="6" name="Footer">
    <vt:lpwstr>{"Left":"Classified as Internal Restricted","Center":"","Right":""}</vt:lpwstr>
  </property>
  <property fmtid="{D5CDD505-2E9C-101B-9397-08002B2CF9AE}" pid="7" name="GVData1">
    <vt:lpwstr>MDIyOmZhbHNlLFx1MDAyMkVuZm9yY2VIZWFkZXJGb290ZXJUeXBlXHUwMDIyOmZhbHNlLFx1MDAyMkhlYWRlclBsYWNlbWVudFR5cGVcdTAwMjI6MCxcdTAwMjJGb290ZXJQbGFjZW1lbnRUeXBlXHUwMDIyOjAsXHUwMDIyRW5mb3JjZUxheW91dE9wdGlvblx1MDAy</vt:lpwstr>
  </property>
  <property fmtid="{D5CDD505-2E9C-101B-9397-08002B2CF9AE}" pid="8" name="ClassificationTagSetId">
    <vt:lpwstr>e16409a7-1700-4153-9090-3955bc2f0ae8</vt:lpwstr>
  </property>
  <property fmtid="{D5CDD505-2E9C-101B-9397-08002B2CF9AE}" pid="9" name="Classification">
    <vt:lpwstr>Restricted | مـقــيّــد</vt:lpwstr>
  </property>
  <property fmtid="{D5CDD505-2E9C-101B-9397-08002B2CF9AE}" pid="10" name="DistributionTagSetId">
    <vt:lpwstr>004dea33-8751-4399-a76e-95f371cb4119</vt:lpwstr>
  </property>
  <property fmtid="{D5CDD505-2E9C-101B-9397-08002B2CF9AE}" pid="11" name="DistributionValue">
    <vt:lpwstr>Internal | داخـلـي</vt:lpwstr>
  </property>
  <property fmtid="{D5CDD505-2E9C-101B-9397-08002B2CF9AE}" pid="12" name="ComplianceTagSetId">
    <vt:lpwstr>f14fc1f1-8950-40d5-8a29-45909da947d6</vt:lpwstr>
  </property>
  <property fmtid="{D5CDD505-2E9C-101B-9397-08002B2CF9AE}" pid="13" name="FileId">
    <vt:lpwstr>5a745e15-bcb8-4ec9-acaf-0bafc004bcc3</vt:lpwstr>
  </property>
  <property fmtid="{D5CDD505-2E9C-101B-9397-08002B2CF9AE}" pid="14" name="UserId">
    <vt:lpwstr>LOCAL SERVICE</vt:lpwstr>
  </property>
  <property fmtid="{D5CDD505-2E9C-101B-9397-08002B2CF9AE}" pid="15" name="TagDateTime">
    <vt:lpwstr>2024-10-08T11:05:15Z</vt:lpwstr>
  </property>
  <property fmtid="{D5CDD505-2E9C-101B-9397-08002B2CF9AE}" pid="16" name="GVData2">
    <vt:lpwstr>Mjp0cnVlLFx1MDAyMkxheW91dE9wdGlvblx1MDAyMjozLFx1MDAyMlRyaWdnZXJOdW1iZXJcdTAwMjI6MCxcdTAwMjJGcm9tSW5kZXhcdTAwMjI6MSxcdTAwMjJUb0luZGV4XHUwMDIyOjEsXHUwMDIyRW5mb3JjZU92ZXJ3cml0ZU9wdGlvblx1MDAyMjp0cnVlLFx1</vt:lpwstr>
  </property>
  <property fmtid="{D5CDD505-2E9C-101B-9397-08002B2CF9AE}" pid="17" name="GVData3">
    <vt:lpwstr>MDAyMk92ZXJ3cml0ZU9wdGlvblx1MDAyMjoxfSxcdTAwMjJIZWFkZXJFbmFibGVkXHUwMDIyOmZhbHNlLFx1MDAyMkhlYWRlclx1MDAyMjpcdTAwMjJcdTAwMjIsXHUwMDIySGVhZGVyc1x1MDAyMjpbXHUwMDIyXHUwMDIyXSxcdTAwMjJIZWFkZXJUeXBlXHUwMDIy</vt:lpwstr>
  </property>
  <property fmtid="{D5CDD505-2E9C-101B-9397-08002B2CF9AE}" pid="18" name="GVData4">
    <vt:lpwstr>OjIsXHUwMDIySGVhZGVyVHlwZXNBbGxvd2VkXHUwMDIyOlsyXSxcdTAwMjJIZWFkZXJVcGRhdGVUeXBlXHUwMDIyOjAsXHUwMDIyRm9vdGVyRW5hYmxlZFx1MDAyMjp0cnVlLFx1MDAyMkZvb3Rlclx1MDAyMjpcdTAwMjJcdTAwM0NzcGFuIHN0eWxlPVxcXHUwMDIy</vt:lpwstr>
  </property>
  <property fmtid="{D5CDD505-2E9C-101B-9397-08002B2CF9AE}" pid="19" name="GVData5">
    <vt:lpwstr>Y29sb3I6IzAwMDBGRjtcXFx1MDAyMlx1MDAzRVx1MDAzQ3NwYW4gc3R5bGU9XFxcdTAwMjJ0ZXh0LWFsaWduOmxlZnQ7XFxcdTAwMjJcdTAwM0VDbGFzc2lmaWVkIGFzIEludGVybmFsIFJlc3RyaWN0ZWRcdTAwM0Mvc3Bhblx1MDAzRVx1MDAzQy9zcGFuXHUwMDNF</vt:lpwstr>
  </property>
  <property fmtid="{D5CDD505-2E9C-101B-9397-08002B2CF9AE}" pid="20" name="GVData6">
    <vt:lpwstr>XHUwMDIyLFx1MDAyMkZvb3RlcnNcdTAwMjI6W1x1MDAyMlx1MDAzQ3NwYW4gc3R5bGU9XFxcdTAwMjJjb2xvcjojMDAwMEZGO1xcXHUwMDIyXHUwMDNFXHUwMDNDc3BhbiBzdHlsZT1cXFx1MDAyMnRleHQtYWxpZ246bGVmdDtcXFx1MDAyMlx1MDAzRUNsYXNzaWZp</vt:lpwstr>
  </property>
  <property fmtid="{D5CDD505-2E9C-101B-9397-08002B2CF9AE}" pid="21" name="GVData7">
    <vt:lpwstr>ZWQgYXMgSW50ZXJuYWwgUmVzdHJpY3RlZFx1MDAzQy9zcGFuXHUwMDNFXHUwMDNDL3NwYW5cdTAwM0VcdTAwMjJdLFx1MDAyMkZvb3RlclR5cGVcdTAwMjI6MCxcdTAwMjJGb290ZXJUeXBlc0FsbG93ZWRcdTAwMjI6WzAsMV0sXHUwMDIyRm9vdGVyVXBkYXRlVHlw</vt:lpwstr>
  </property>
  <property fmtid="{D5CDD505-2E9C-101B-9397-08002B2CF9AE}" pid="22" name="GVData8">
    <vt:lpwstr>ZVx1MDAyMjoxLFx1MDAyMldhdGVybWFya1x1MDAyMjpudWxsLFx1MDAyMldhdGVybWFya0VuYWJsZWRcdTAwMjI6ZmFsc2UsXHUwMDIyU2hvdWxkV3JpdGVXYXRlcm1hcmtcdTAwMjI6ZmFsc2UsXHUwMDIyV2F0ZXJtYXJrVXBkYXRlVHlwZVx1MDAyMjowLFx1MDAy</vt:lpwstr>
  </property>
  <property fmtid="{D5CDD505-2E9C-101B-9397-08002B2CF9AE}" pid="23" name="GVData9">
    <vt:lpwstr>MlBvd2VycG9pbnRUaXRsZVx1MDAyMjpudWxsLFx1MDAyMlBvd2VycG9pbnRTdWJpdGxlXHUwMDIyOm51bGx9IiwNCiAgIlN0YXRlIjogIntcdTAwMjJGaXJzdFBhZ2VEaWZmZXJlbnRcdTAwMjI6ZmFsc2UsXHUwMDIyRGlmZmVyZW50T2RkQW5kRXZlblBhZ2VzXHUw</vt:lpwstr>
  </property>
  <property fmtid="{D5CDD505-2E9C-101B-9397-08002B2CF9AE}" pid="24" name="GVData10">
    <vt:lpwstr>MDIyOmZhbHNlLFx1MDAyMlBhZ2VDb3VudFx1MDAyMjoxMixcdTAwMjJIZWFkZXJNZXRhZGF0YVx1MDAyMjpcdTAwMjJcdTAwMjIsXHUwMDIyVGhpcmRQYXJ0eUhlYWRlck1ldGFkYXRhXHUwMDIyOlx1MDAyMlx1MDAyMixcdTAwMjJHVkhlYWRlckV4aXN0c1x1MDAy</vt:lpwstr>
  </property>
  <property fmtid="{D5CDD505-2E9C-101B-9397-08002B2CF9AE}" pid="25" name="GVData11">
    <vt:lpwstr>MjpmYWxzZSxcdTAwMjJOb25HVkhlYWRlckV4aXN0c1x1MDAyMjpmYWxzZSxcdTAwMjJGbG9hdGluZ0hlYWRlckV4aXN0c1x1MDAyMjpmYWxzZSxcdTAwMjJOb25HVkhlYWRlclNoYXBlRXhpc3RzXHUwMDIyOmZhbHNlLFx1MDAyMlRoaXJkUGFydHlIZWFkZXJzXHUw</vt:lpwstr>
  </property>
  <property fmtid="{D5CDD505-2E9C-101B-9397-08002B2CF9AE}" pid="26" name="GVData12">
    <vt:lpwstr>MDIyOltdLFx1MDAyMkZvb3Rlck1ldGFkYXRhXHUwMDIyOlx1MDAyMntcXFx1MDAyMkxlZnRcXFx1MDAyMjpcXFx1MDAyMkNsYXNzaWZpZWQgYXMgSW50ZXJuYWwgUmVzdHJpY3RlZFxcXHUwMDIyLFxcXHUwMDIyQ2VudGVyXFxcdTAwMjI6XFxcdTAwMjJcXFx1MDAy</vt:lpwstr>
  </property>
  <property fmtid="{D5CDD505-2E9C-101B-9397-08002B2CF9AE}" pid="27" name="GVData13">
    <vt:lpwstr>MixcXFx1MDAyMlJpZ2h0XFxcdTAwMjI6XFxcdTAwMjJcXFx1MDAyMn1cdTAwMjIsXHUwMDIyVGhpcmRQYXJ0eUZvb3Rlck1ldGFkYXRhXHUwMDIyOlx1MDAyMlx1MDAyMixcdTAwMjJHVkZvb3RlckV4aXN0c1x1MDAyMjpmYWxzZSxcdTAwMjJOb25HVkZvb3RlckV4</vt:lpwstr>
  </property>
  <property fmtid="{D5CDD505-2E9C-101B-9397-08002B2CF9AE}" pid="28" name="GVData14">
    <vt:lpwstr>aXN0c1x1MDAyMjpmYWxzZSxcdTAwMjJGbG9hdGluZ0Zvb3RlckV4aXN0c1x1MDAyMjpmYWxzZSxcdTAwMjJOb25HVkZvb3RlclNoYXBlRXhpc3RzXHUwMDIyOmZhbHNlLFx1MDAyMlRoaXJkUGFydHlGb290ZXJzXHUwMDIyOltdLFx1MDAyMldhdGVybWFya01ldGFk</vt:lpwstr>
  </property>
  <property fmtid="{D5CDD505-2E9C-101B-9397-08002B2CF9AE}" pid="29" name="GVData15">
    <vt:lpwstr>YXRhXHUwMDIyOlx1MDAyMlx1MDAyMixcdTAwMjJXYXRlcm1hcmtFeGlzdHNcdTAwMjI6ZmFsc2UsXHUwMDIyUG93ZXJwb2ludFRpdGxlTWV0YWRhdGFcdTAwMjI6bnVsbCxcdTAwMjJQb3dlcnBvaW50U3VidGl0bGVNZXRhZGF0YVx1MDAyMjpudWxsLFx1MDAyMlRo</vt:lpwstr>
  </property>
  <property fmtid="{D5CDD505-2E9C-101B-9397-08002B2CF9AE}" pid="30" name="GVData16">
    <vt:lpwstr>aXJkUGFydHlNZXRhZGF0YUZvdW5kXHUwMDIyOmZhbHNlfSINCn0=</vt:lpwstr>
  </property>
  <property fmtid="{D5CDD505-2E9C-101B-9397-08002B2CF9AE}" pid="31" name="GVData17">
    <vt:lpwstr>(end)</vt:lpwstr>
  </property>
</Properties>
</file>